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ccrea\Desktop\"/>
    </mc:Choice>
  </mc:AlternateContent>
  <workbookProtection workbookAlgorithmName="SHA-512" workbookHashValue="J0Gd1X9IRuMLF2O74qTW+yyLzvAF0xIzUFi6DeC8aPk83zrIZv6Rx6QXr2TXh070Ato6nQXvPZ3ABQGurFlgbw==" workbookSaltValue="ge5CrTCg2gfgMb+BaW9E1A==" workbookSpinCount="100000" lockStructure="1"/>
  <bookViews>
    <workbookView xWindow="0" yWindow="0" windowWidth="16095" windowHeight="11865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C5" i="8"/>
  <c r="C8" i="4" l="1"/>
  <c r="C7" i="4"/>
  <c r="F23" i="4" l="1"/>
  <c r="C9" i="8" l="1"/>
  <c r="C8" i="8" l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<sst xmlns="http://schemas.openxmlformats.org/spreadsheetml/2006/main" count="29540" uniqueCount="7502">
  <si>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</si>
  <si>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</si>
  <si>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</si>
  <si>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</si>
  <si>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</si>
  <si>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</si>
  <si>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</si>
  <si>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</si>
  <si>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</si>
  <si>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</si>
  <si>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</si>
  <si>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</si>
  <si>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</si>
  <si>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</si>
  <si>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</si>
  <si>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</si>
  <si>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</si>
  <si>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</si>
  <si>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</si>
  <si>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</si>
  <si>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</si>
  <si>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</si>
  <si>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</si>
  <si>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</si>
  <si>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</si>
  <si>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</si>
  <si>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</si>
  <si>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</si>
  <si>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</si>
  <si>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</si>
  <si>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</si>
  <si>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</si>
  <si>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</si>
  <si>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</si>
  <si>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</si>
  <si>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</si>
  <si>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</si>
  <si>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</si>
  <si>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</si>
  <si>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</si>
  <si>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</si>
  <si>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</si>
  <si>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</si>
  <si>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</si>
  <si>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</si>
  <si>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</si>
  <si>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</si>
  <si>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</si>
  <si>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</si>
  <si>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</si>
  <si>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</si>
  <si>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</si>
  <si>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</si>
  <si>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</si>
  <si>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</si>
  <si>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</si>
  <si>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</si>
  <si>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</si>
  <si>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</si>
  <si>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</si>
  <si>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</si>
  <si>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</si>
  <si>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</si>
  <si>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</si>
  <si>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</si>
  <si>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</si>
  <si>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</si>
  <si>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</si>
  <si>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</si>
  <si>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</si>
  <si>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</si>
  <si>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</si>
  <si>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</si>
  <si>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</si>
  <si>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</si>
  <si>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</si>
  <si>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</si>
  <si>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</si>
  <si>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</si>
  <si>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</si>
  <si>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</si>
  <si>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</si>
  <si>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</si>
  <si>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</si>
  <si>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</si>
  <si>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</si>
  <si>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</si>
  <si>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</si>
  <si>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</si>
  <si>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</si>
  <si>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</si>
  <si>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</si>
  <si>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</si>
  <si>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</si>
  <si>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</si>
  <si>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</si>
  <si>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</si>
  <si>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</si>
  <si>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</si>
  <si>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</si>
  <si>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</si>
  <si>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</si>
  <si>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</si>
  <si>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</si>
  <si>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</si>
  <si>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</si>
  <si>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</si>
  <si>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</si>
  <si>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</si>
  <si>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</si>
  <si>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</si>
  <si>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</si>
  <si>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</si>
  <si>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</si>
  <si>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</si>
  <si>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</si>
  <si>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</si>
  <si>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</si>
  <si>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</si>
  <si>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</si>
  <si>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</si>
  <si>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</si>
  <si>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</si>
  <si>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</si>
  <si>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</si>
  <si>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</si>
  <si>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</si>
  <si>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</si>
  <si>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</si>
  <si>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</si>
  <si>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</si>
  <si>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</si>
  <si>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</si>
  <si>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</si>
  <si>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</si>
  <si>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</si>
  <si>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</si>
  <si>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</si>
  <si>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</si>
  <si>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</si>
  <si>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</si>
  <si>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</si>
  <si>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</si>
  <si>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</si>
  <si>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</si>
  <si>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</si>
  <si>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</si>
  <si>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</si>
  <si>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</si>
  <si>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</si>
  <si>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</si>
  <si>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</si>
  <si>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</si>
  <si>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</si>
  <si>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</si>
  <si>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</si>
  <si>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</si>
  <si>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</si>
  <si>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</si>
  <si>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</si>
  <si>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</si>
  <si>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</si>
  <si>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</si>
  <si>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</si>
  <si>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</si>
  <si>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</si>
  <si>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</si>
  <si>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</si>
  <si>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</si>
  <si>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</si>
  <si>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</si>
  <si>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</si>
  <si>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</si>
  <si>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</si>
  <si>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</si>
  <si>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</si>
  <si>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</si>
  <si>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</si>
  <si>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</si>
  <si>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</si>
  <si>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</si>
  <si>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</si>
  <si>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</si>
  <si>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</si>
  <si>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</si>
  <si>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</si>
  <si>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</si>
  <si>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</si>
  <si>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</si>
  <si>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</si>
  <si>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</si>
  <si>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</si>
  <si>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</si>
  <si>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</si>
  <si>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</si>
  <si>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</si>
  <si>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</si>
  <si>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</si>
  <si>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</si>
  <si>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</si>
  <si>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</si>
  <si>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</si>
  <si>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</si>
  <si>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</si>
  <si>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</si>
  <si>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</si>
  <si>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</si>
  <si>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</si>
  <si>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</si>
  <si>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</si>
  <si>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</si>
  <si>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</si>
  <si>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</si>
  <si>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</si>
  <si>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</si>
  <si>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</si>
  <si>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</si>
  <si>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</si>
  <si>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</si>
  <si>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</si>
  <si>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</si>
  <si>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</si>
  <si>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</si>
  <si>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</si>
  <si>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</si>
  <si>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</si>
  <si>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</si>
  <si>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</si>
  <si>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</si>
  <si>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</si>
  <si>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</si>
  <si>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</si>
  <si>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</si>
  <si>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</si>
  <si>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</si>
  <si>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</si>
  <si>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</si>
  <si>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</si>
  <si>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</si>
  <si>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</si>
  <si>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</si>
  <si>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</si>
  <si>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</si>
  <si>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</si>
  <si>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</si>
  <si>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</si>
  <si>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</si>
  <si>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</si>
  <si>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</si>
  <si>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</si>
  <si>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</si>
  <si>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</si>
  <si>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</si>
  <si>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</si>
  <si>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</si>
  <si>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</si>
  <si>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</si>
  <si>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</si>
  <si>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</si>
  <si>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</si>
  <si>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</si>
  <si>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</si>
  <si>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</si>
  <si>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</si>
  <si>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</si>
  <si>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</si>
  <si>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</si>
  <si>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</si>
  <si>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</si>
  <si>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</si>
  <si>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</si>
  <si>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</si>
  <si>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</si>
  <si>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</si>
  <si>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</si>
  <si>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</si>
  <si>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</si>
  <si>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</si>
  <si>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</si>
  <si>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</si>
  <si>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</si>
  <si>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</si>
  <si>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</si>
  <si>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</si>
  <si>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</si>
  <si>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</si>
  <si>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</si>
  <si>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</si>
  <si>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</si>
  <si>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</si>
  <si>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</si>
  <si>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</si>
  <si>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</si>
  <si>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</si>
  <si>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</si>
  <si>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</si>
  <si>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</si>
  <si>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</si>
  <si>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</si>
  <si>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</si>
  <si>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</si>
  <si>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</si>
  <si>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</si>
  <si>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</si>
  <si>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</si>
  <si>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</si>
  <si>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</si>
  <si>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</si>
  <si>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</si>
  <si>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</si>
  <si>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</si>
  <si>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</si>
  <si>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</si>
  <si>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</si>
  <si>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</si>
  <si>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</si>
  <si>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</si>
  <si>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</si>
  <si>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</si>
  <si>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</si>
  <si>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</si>
  <si>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</si>
  <si>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</si>
  <si>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</si>
  <si>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</si>
  <si>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</si>
  <si>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</si>
  <si>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</si>
  <si>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</si>
  <si>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</si>
  <si>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</si>
  <si>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</si>
  <si>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</si>
  <si>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</si>
  <si>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</si>
  <si>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</si>
  <si>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</si>
  <si>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</si>
  <si>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</si>
  <si>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</si>
  <si>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</si>
  <si>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</si>
  <si>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</si>
  <si>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</si>
  <si>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</si>
  <si>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</si>
  <si>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</si>
  <si>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</si>
  <si>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</si>
  <si>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</si>
  <si>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</si>
  <si>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</si>
  <si>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</si>
  <si>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</si>
  <si>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</si>
  <si>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</si>
  <si>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</si>
  <si>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</si>
  <si>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</si>
  <si>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</si>
  <si>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</si>
  <si>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</si>
  <si>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</si>
  <si>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</si>
  <si>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</si>
  <si>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</si>
  <si>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</si>
  <si>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</si>
  <si>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</si>
  <si>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</si>
  <si>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</si>
  <si>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</si>
  <si>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</si>
  <si>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</si>
  <si>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</si>
  <si>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</si>
  <si>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</si>
  <si>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</si>
  <si>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</si>
  <si>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</si>
  <si>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</si>
  <si>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</si>
  <si>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</si>
  <si>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</si>
  <si>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</si>
  <si>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</si>
  <si>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</si>
  <si>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</si>
  <si>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</si>
  <si>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</si>
  <si>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</si>
  <si>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</si>
  <si>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</si>
  <si>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</si>
  <si>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</si>
  <si>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</si>
  <si>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</si>
  <si>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</si>
  <si>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</si>
  <si>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</si>
  <si>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</si>
  <si>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</si>
  <si>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</si>
  <si>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</si>
  <si>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</si>
  <si>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</si>
  <si>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</si>
  <si>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</si>
  <si>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</si>
  <si>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</si>
  <si>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</si>
  <si>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</si>
  <si>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</si>
  <si>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</si>
  <si>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</si>
  <si>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</si>
  <si>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</si>
  <si>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</si>
  <si>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</si>
  <si>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</si>
  <si>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</si>
  <si>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</si>
  <si>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</si>
  <si>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</si>
  <si>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</si>
  <si>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</si>
  <si>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</si>
  <si>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</si>
  <si>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</si>
  <si>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</si>
  <si>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</si>
  <si>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</si>
  <si>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</si>
  <si>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</si>
  <si>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</si>
  <si>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</si>
  <si>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</si>
  <si>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</si>
  <si>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</si>
  <si>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</si>
  <si>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</si>
  <si>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</si>
  <si>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</si>
  <si>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</si>
  <si>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</si>
  <si>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</si>
  <si>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</si>
  <si>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</si>
  <si>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</si>
  <si>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</si>
  <si>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</si>
  <si>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</si>
  <si>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</si>
  <si>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</si>
  <si>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</si>
  <si>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</si>
  <si>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</si>
  <si>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</si>
  <si>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</si>
  <si>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</si>
  <si>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</si>
  <si>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</si>
  <si>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</si>
  <si>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</si>
  <si>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</si>
  <si>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</si>
  <si>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</si>
  <si>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</si>
  <si>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</si>
  <si>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</si>
  <si>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</si>
  <si>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</si>
  <si>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</si>
  <si>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</si>
  <si>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</si>
  <si>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</si>
  <si>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</si>
  <si>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</si>
  <si>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</si>
  <si>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</si>
  <si>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</si>
  <si>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</si>
  <si>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</si>
  <si>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</si>
  <si>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</si>
  <si>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</si>
  <si>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</si>
  <si>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</si>
  <si>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</si>
  <si>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</si>
  <si>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</si>
  <si>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</si>
  <si>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</si>
  <si>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</si>
  <si>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</si>
  <si>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</si>
  <si>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</si>
  <si>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</si>
  <si>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</si>
  <si>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</si>
  <si>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</si>
  <si>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</si>
  <si>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</si>
  <si>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</si>
  <si>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</si>
  <si>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</si>
  <si>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</si>
  <si>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</si>
  <si>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</si>
  <si>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</si>
  <si>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</si>
  <si>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</si>
  <si>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</si>
  <si>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</si>
  <si>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</si>
  <si>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</si>
  <si>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</si>
  <si>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</si>
  <si>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</si>
  <si>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</si>
  <si>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</si>
  <si>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</si>
  <si>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</si>
  <si>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</si>
  <si>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</si>
  <si>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</si>
  <si>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</si>
  <si>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</si>
  <si>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</si>
  <si>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</si>
  <si>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</si>
  <si>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</si>
  <si>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</si>
  <si>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</si>
  <si>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</si>
  <si>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</si>
  <si>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</si>
  <si>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</si>
  <si>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</si>
  <si>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</si>
  <si>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</si>
  <si>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</si>
  <si>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</si>
  <si>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</si>
  <si>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</si>
  <si>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</si>
  <si>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</si>
  <si>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</si>
  <si>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</si>
  <si>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</si>
  <si>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</si>
  <si>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</si>
  <si>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</si>
  <si>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</si>
  <si>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</si>
  <si>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</si>
  <si>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</si>
  <si>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</si>
  <si>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</si>
  <si>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</si>
  <si>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</si>
  <si>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</si>
  <si>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</si>
  <si>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</si>
  <si>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</si>
  <si>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</si>
  <si>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</si>
  <si>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</si>
  <si>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</si>
  <si>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</si>
  <si>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</si>
  <si>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</si>
  <si>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</si>
  <si>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</si>
  <si>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</si>
  <si>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</si>
  <si>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</si>
  <si>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</si>
  <si>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</si>
  <si>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</si>
  <si>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</si>
  <si>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</si>
  <si>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</si>
  <si>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</si>
  <si>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</si>
  <si>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</si>
  <si>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</si>
  <si>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</si>
  <si>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</si>
  <si>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</si>
  <si>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</si>
  <si>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</si>
  <si>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</si>
  <si>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</si>
  <si>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</si>
  <si>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</si>
  <si>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</si>
  <si>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</si>
  <si>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</si>
  <si>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</si>
  <si>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</si>
  <si>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</si>
  <si>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</si>
  <si>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</si>
  <si>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</si>
  <si>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</si>
  <si>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</si>
  <si>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</si>
  <si>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</si>
  <si>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</si>
  <si>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</si>
  <si>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</si>
  <si>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</si>
  <si>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</si>
  <si>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</si>
  <si>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</si>
  <si>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</si>
  <si>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</si>
  <si>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</si>
  <si>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</si>
  <si>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</si>
  <si>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</si>
  <si>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</si>
  <si>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</si>
  <si>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</si>
  <si>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</si>
  <si>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</si>
  <si>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</si>
  <si>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</si>
  <si>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</si>
  <si>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</si>
  <si>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</si>
  <si>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</si>
  <si>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</si>
  <si>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</si>
  <si>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</si>
  <si>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</si>
  <si>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</si>
  <si>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</si>
  <si>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</si>
  <si>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</si>
  <si>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</si>
  <si>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</si>
  <si>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</si>
  <si>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</si>
  <si>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</si>
  <si>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</si>
  <si>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</si>
  <si>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</si>
  <si>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</si>
  <si>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</si>
  <si>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</si>
  <si>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</si>
  <si>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</si>
  <si>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</si>
  <si>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</si>
  <si>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</si>
  <si>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</si>
  <si>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</si>
  <si>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</si>
  <si>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</si>
  <si>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</si>
  <si>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</si>
  <si>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</si>
  <si>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</si>
  <si>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</si>
  <si>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</si>
  <si>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</si>
  <si>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</si>
  <si>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</si>
  <si>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</si>
  <si>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</si>
  <si>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</si>
  <si>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</si>
  <si>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</si>
  <si>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</si>
  <si>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</si>
  <si>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</si>
  <si>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</si>
  <si>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</si>
  <si>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</si>
  <si>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</si>
  <si>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</si>
  <si>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</si>
  <si>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</si>
  <si>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</si>
  <si>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</si>
  <si>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</si>
  <si>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</si>
  <si>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</si>
  <si>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</si>
  <si>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</si>
  <si>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</si>
  <si>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</si>
  <si>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</si>
  <si>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</si>
  <si>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</si>
  <si>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</si>
  <si>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</si>
  <si>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</si>
  <si>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</si>
  <si>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</si>
  <si>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</si>
  <si>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</si>
  <si>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</si>
  <si>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</si>
  <si>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</si>
  <si>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</si>
  <si>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</si>
  <si>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</si>
  <si>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</si>
  <si>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</si>
  <si>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</si>
  <si>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</si>
  <si>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</si>
  <si>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</si>
  <si>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</si>
  <si>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</si>
  <si>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</si>
  <si>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</si>
  <si>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</si>
  <si>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</si>
  <si>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</si>
  <si>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</si>
  <si>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</si>
  <si>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</si>
  <si>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</si>
  <si>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</si>
  <si>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</si>
  <si>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</si>
  <si>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</si>
  <si>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</si>
  <si>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</si>
  <si>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</si>
  <si>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</si>
  <si>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</si>
  <si>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</si>
  <si>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</si>
  <si>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</si>
  <si>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</si>
  <si>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</si>
  <si>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</si>
  <si>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</si>
  <si>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</si>
  <si>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</si>
  <si>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</si>
  <si>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</si>
  <si>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</si>
  <si>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</si>
  <si>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</si>
  <si>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</si>
  <si>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</si>
  <si>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</si>
  <si>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</si>
  <si>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</si>
  <si>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</si>
  <si>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</si>
  <si>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</si>
  <si>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</si>
  <si>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</si>
  <si>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</si>
  <si>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</si>
  <si>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</si>
  <si>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</si>
  <si>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</si>
  <si>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</si>
  <si>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</si>
  <si>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</si>
  <si>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</si>
  <si>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</si>
  <si>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</si>
  <si>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</si>
  <si>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</si>
  <si>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</si>
  <si>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</si>
  <si>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</si>
  <si>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</si>
  <si>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</si>
  <si>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</si>
  <si>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</si>
  <si>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</si>
  <si>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</si>
  <si>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</si>
  <si>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</si>
  <si>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</si>
  <si>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</si>
  <si>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</si>
  <si>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</si>
  <si>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</si>
  <si>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</si>
  <si>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</si>
  <si>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</si>
  <si>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</si>
  <si>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</si>
  <si>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</si>
  <si>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</si>
  <si>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</si>
  <si>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</si>
  <si>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</si>
  <si>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</si>
  <si>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</si>
  <si>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</si>
  <si>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</si>
  <si>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</si>
  <si>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</si>
  <si>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</si>
  <si>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</si>
  <si>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</si>
  <si>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</si>
  <si>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</si>
  <si>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</si>
  <si>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</si>
  <si>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</si>
  <si>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</si>
  <si>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</si>
  <si>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</si>
  <si>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</si>
  <si>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</si>
  <si>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</si>
  <si>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</si>
  <si>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</si>
  <si>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</si>
  <si>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</si>
  <si>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</si>
  <si>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</si>
  <si>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</si>
  <si>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</si>
  <si>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</si>
  <si>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</si>
  <si>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</si>
  <si>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</si>
  <si>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</si>
  <si>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</si>
  <si>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</si>
  <si>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</si>
  <si>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</si>
  <si>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</si>
  <si>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</si>
  <si>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</si>
  <si>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</si>
  <si>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</si>
  <si>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</si>
  <si>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</si>
  <si>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</si>
  <si>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</si>
  <si>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</si>
  <si>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</si>
  <si>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</si>
  <si>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</si>
  <si>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</si>
  <si>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</si>
  <si>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</si>
  <si>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</si>
  <si>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</si>
  <si>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</si>
  <si>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</si>
  <si>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</si>
  <si>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</si>
  <si>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</si>
  <si>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</si>
  <si>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</si>
  <si>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</si>
  <si>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</si>
  <si>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</si>
  <si>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</si>
  <si>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</si>
  <si>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</si>
  <si>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</si>
  <si>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</si>
  <si>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</si>
  <si>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</si>
  <si>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</si>
  <si>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</si>
  <si>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</si>
  <si>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</si>
  <si>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</si>
  <si>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</si>
  <si>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</si>
  <si>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</si>
  <si>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</si>
  <si>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</si>
  <si>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</si>
  <si>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</si>
  <si>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</si>
  <si>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</si>
  <si>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</si>
  <si>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</si>
  <si>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</si>
  <si>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</si>
  <si>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</si>
  <si>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</si>
  <si>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</si>
  <si>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</si>
  <si>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</si>
  <si>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</si>
  <si>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</si>
  <si>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</si>
  <si>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</si>
  <si>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</si>
  <si>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</si>
  <si>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</si>
  <si>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</si>
  <si>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</si>
  <si>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</si>
  <si>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</si>
  <si>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</si>
  <si>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</si>
  <si>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</si>
  <si>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</si>
  <si>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</si>
  <si>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</si>
  <si>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</si>
  <si>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</si>
  <si>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</si>
  <si>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</si>
  <si>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</si>
  <si>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</si>
  <si>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</si>
  <si>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</si>
  <si>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</si>
  <si>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</si>
  <si>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</si>
  <si>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</si>
  <si>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</si>
  <si>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</si>
  <si>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</si>
  <si>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</si>
  <si>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</si>
  <si>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</si>
  <si>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</si>
  <si>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</si>
  <si>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</si>
  <si>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</si>
  <si>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</si>
  <si>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</si>
  <si>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</si>
  <si>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</si>
  <si>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</si>
  <si>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</si>
  <si>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</si>
  <si>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</si>
  <si>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</si>
  <si>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</si>
  <si>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</si>
  <si>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</si>
  <si>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</si>
  <si>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</si>
  <si>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</si>
  <si>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</si>
  <si>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</si>
  <si>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</si>
  <si>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</si>
  <si>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</si>
  <si>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</si>
  <si>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</si>
  <si>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</si>
  <si>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</si>
  <si>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</si>
  <si>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</si>
  <si>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</si>
  <si>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</si>
  <si>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</si>
  <si>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</si>
  <si>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</si>
  <si>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</si>
  <si>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</si>
  <si>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</si>
  <si>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</si>
  <si>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</si>
  <si>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</si>
  <si>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</si>
  <si>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</si>
  <si>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</si>
  <si>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</si>
  <si>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</si>
  <si>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</si>
  <si>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</si>
  <si>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</si>
  <si>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</si>
  <si>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</si>
  <si>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</si>
  <si>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</si>
  <si>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</si>
  <si>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</si>
  <si>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</si>
  <si>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</si>
  <si>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</si>
  <si>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</si>
  <si>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</si>
  <si>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</si>
  <si>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</si>
  <si>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</si>
  <si>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</si>
  <si>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</si>
  <si>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</si>
  <si>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</si>
  <si>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</si>
  <si>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</si>
  <si>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</si>
  <si>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</si>
  <si>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</si>
  <si>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</si>
  <si>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</si>
  <si>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</si>
  <si>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</si>
  <si>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</si>
  <si>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</si>
  <si>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</si>
  <si>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</si>
  <si>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</si>
  <si>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</si>
  <si>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</si>
  <si>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</si>
  <si>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</si>
  <si>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</si>
  <si>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</si>
  <si>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</si>
  <si>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</si>
  <si>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</si>
  <si>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</si>
  <si>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</si>
  <si>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</si>
  <si>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</si>
  <si>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</si>
  <si>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</si>
  <si>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</si>
  <si>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</si>
  <si>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</si>
  <si>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</si>
  <si>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</si>
  <si>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</si>
  <si>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</si>
  <si>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</si>
  <si>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</si>
  <si>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</si>
  <si>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</si>
  <si>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</si>
  <si>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</si>
  <si>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</si>
  <si>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</si>
  <si>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</si>
  <si>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</si>
  <si>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</si>
  <si>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</si>
  <si>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</si>
  <si>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</si>
  <si>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</si>
  <si>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</si>
  <si>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</si>
  <si>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</si>
  <si>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</si>
  <si>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</si>
  <si>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</si>
  <si>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</si>
  <si>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</si>
  <si>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</si>
  <si>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</si>
  <si>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</si>
  <si>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</si>
  <si>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</si>
  <si>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</si>
  <si>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</si>
  <si>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</si>
  <si>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</si>
  <si>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</si>
  <si>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</si>
  <si>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</si>
  <si>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</si>
  <si>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</si>
  <si>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</si>
  <si>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</si>
  <si>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</si>
  <si>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</si>
  <si>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</si>
  <si>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</si>
  <si>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</si>
  <si>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</si>
  <si>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</si>
  <si>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</si>
  <si>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</si>
  <si>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</si>
  <si>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</si>
  <si>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</si>
  <si>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</si>
  <si>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</si>
  <si>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</si>
  <si>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</si>
  <si>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</si>
  <si>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</si>
  <si>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</si>
  <si>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</si>
  <si>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</si>
  <si>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</si>
  <si>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</si>
  <si>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</si>
  <si>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</si>
  <si>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</si>
  <si>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</si>
  <si>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</si>
  <si>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</si>
  <si>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</si>
  <si>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</si>
  <si>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</si>
  <si>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</si>
  <si>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</si>
  <si>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</si>
  <si>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</si>
  <si>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</si>
  <si>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</si>
  <si>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</si>
  <si>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</si>
  <si>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</si>
  <si>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</si>
  <si>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</si>
  <si>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</si>
  <si>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</si>
  <si>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</si>
  <si>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</si>
  <si>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</si>
  <si>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</si>
  <si>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</si>
  <si>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</si>
  <si>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</si>
  <si>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</si>
  <si>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</si>
  <si>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</si>
  <si>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</si>
  <si>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</si>
  <si>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</si>
  <si>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</si>
  <si>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</si>
  <si>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</si>
  <si>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</si>
  <si>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</si>
  <si>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</si>
  <si>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</si>
  <si>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</si>
  <si>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</si>
  <si>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</si>
  <si>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</si>
  <si>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</si>
  <si>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</si>
  <si>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</si>
  <si>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</si>
  <si>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</si>
  <si>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</si>
  <si>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</si>
  <si>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</si>
  <si>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</si>
  <si>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</si>
  <si>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</si>
  <si>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</si>
  <si>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</si>
  <si>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</si>
  <si>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</si>
  <si>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</si>
  <si>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</si>
  <si>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</si>
  <si>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</si>
  <si>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</si>
  <si>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</si>
  <si>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</si>
  <si>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</si>
  <si>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</si>
  <si>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</si>
  <si>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</si>
  <si>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</si>
  <si>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</si>
  <si>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</si>
  <si>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</si>
  <si>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</si>
  <si>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</si>
  <si>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</si>
  <si>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</si>
  <si>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</si>
  <si>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</si>
  <si>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</si>
  <si>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</si>
  <si>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</si>
  <si>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</si>
  <si>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</si>
  <si>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</si>
  <si>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</si>
  <si>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</si>
  <si>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</si>
  <si>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</si>
  <si>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</si>
  <si>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</si>
  <si>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</si>
  <si>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</si>
  <si>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</si>
  <si>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</si>
  <si>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</si>
  <si>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</si>
  <si>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</si>
  <si>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</si>
  <si>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</si>
  <si>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</si>
  <si>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</si>
  <si>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</si>
  <si>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</si>
  <si>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</si>
  <si>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</si>
  <si>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</si>
  <si>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</si>
  <si>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</si>
  <si>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</si>
  <si>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</si>
  <si>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</si>
  <si>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</si>
  <si>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</si>
  <si>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</si>
  <si>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</si>
  <si>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</si>
  <si>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</si>
  <si>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</si>
  <si>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</si>
  <si>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</si>
  <si>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</si>
  <si>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</si>
  <si>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</si>
  <si>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</si>
  <si>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</si>
  <si>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</si>
  <si>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</si>
  <si>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</si>
  <si>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</si>
  <si>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</si>
  <si>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</si>
  <si>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</si>
  <si>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</si>
  <si>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</si>
  <si>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</si>
  <si>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</si>
  <si>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</si>
  <si>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</si>
  <si>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</si>
  <si>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</si>
  <si>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</si>
  <si>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</si>
  <si>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</si>
  <si>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</si>
  <si>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</si>
  <si>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</si>
  <si>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</si>
  <si>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</si>
  <si>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</si>
  <si>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</si>
  <si>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</si>
  <si>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</si>
  <si>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</si>
  <si>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</si>
  <si>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</si>
  <si>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</si>
  <si>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</si>
  <si>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</si>
  <si>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</si>
  <si>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</si>
  <si>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</si>
  <si>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</si>
  <si>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</si>
  <si>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</si>
  <si>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</si>
  <si>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</si>
  <si>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</si>
  <si>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</si>
  <si>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</si>
  <si>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</si>
  <si>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</si>
  <si>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</si>
  <si>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</si>
  <si>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</si>
  <si>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</si>
  <si>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</si>
  <si>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</si>
  <si>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</si>
  <si>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</si>
  <si>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</si>
  <si>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</si>
  <si>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</si>
  <si>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</si>
  <si>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</si>
  <si>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</si>
  <si>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</si>
  <si>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</si>
  <si>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</si>
  <si>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</si>
  <si>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</si>
  <si>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</si>
  <si>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</si>
  <si>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</si>
  <si>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</si>
  <si>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</si>
  <si>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</si>
  <si>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</si>
  <si>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</si>
  <si>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</si>
  <si>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</si>
  <si>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</si>
  <si>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</si>
  <si>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</si>
  <si>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</si>
  <si>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</si>
  <si>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</si>
  <si>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</si>
  <si>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</si>
  <si>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</si>
  <si>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</si>
  <si>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</si>
  <si>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</si>
  <si>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</si>
  <si>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</si>
  <si>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</si>
  <si>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</si>
  <si>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</si>
  <si>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</si>
  <si>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</si>
  <si>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</si>
  <si>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</si>
  <si>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</si>
  <si>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</si>
  <si>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</si>
  <si>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</si>
  <si>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</si>
  <si>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</si>
  <si>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</si>
  <si>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</si>
  <si>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</si>
  <si>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</si>
  <si>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</si>
  <si>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</si>
  <si>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</si>
  <si>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</si>
  <si>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</si>
  <si>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</si>
  <si>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</si>
  <si>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</si>
  <si>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</si>
  <si>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</si>
  <si>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</si>
  <si>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</si>
  <si>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</si>
  <si>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</si>
  <si>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</si>
  <si>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</si>
  <si>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</si>
  <si>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</si>
  <si>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</si>
  <si>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</si>
  <si>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</si>
  <si>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</si>
  <si>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</si>
  <si>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</si>
  <si>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</si>
  <si>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</si>
  <si>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</si>
  <si>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</si>
  <si>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</si>
  <si>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</si>
  <si>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</si>
  <si>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</si>
  <si>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</si>
  <si>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</si>
  <si>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</si>
  <si>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</si>
  <si>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</si>
  <si>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</si>
  <si>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</si>
  <si>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</si>
  <si>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</si>
  <si>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</si>
  <si>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</si>
  <si>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</si>
  <si>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</si>
  <si>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</si>
  <si>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</si>
  <si>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</si>
  <si>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</si>
  <si>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</si>
  <si>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</si>
  <si>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</si>
  <si>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</si>
  <si>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</si>
  <si>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</si>
  <si>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</si>
  <si>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</si>
  <si>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</si>
  <si>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</si>
  <si>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</si>
  <si>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</si>
  <si>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</si>
  <si>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</si>
  <si>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</si>
  <si>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</si>
  <si>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</si>
  <si>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</si>
  <si>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</si>
  <si>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</si>
  <si>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</si>
  <si>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</si>
  <si>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</si>
  <si>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</si>
  <si>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</si>
  <si>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</si>
  <si>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</si>
  <si>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</si>
  <si>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</si>
  <si>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</si>
  <si>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</si>
  <si>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</si>
  <si>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</si>
  <si>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</si>
  <si>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</si>
  <si>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</si>
  <si>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</si>
  <si>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</si>
  <si>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</si>
  <si>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</si>
  <si>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</si>
  <si>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</si>
  <si>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</si>
  <si>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</si>
  <si>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</si>
  <si>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</si>
  <si>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</si>
  <si>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</si>
  <si>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</si>
  <si>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</si>
  <si>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</si>
  <si>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</si>
  <si>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</si>
  <si>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</si>
  <si>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</si>
  <si>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</si>
  <si>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</si>
  <si>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</si>
  <si>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</si>
  <si>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</si>
  <si>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</si>
  <si>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</si>
  <si>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</si>
  <si>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</si>
  <si>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</si>
  <si>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</si>
  <si>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</si>
  <si>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</si>
  <si>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</si>
  <si>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</si>
  <si>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</si>
  <si>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</si>
  <si>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</si>
  <si>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</si>
  <si>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</si>
  <si>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</si>
  <si>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</si>
  <si>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</si>
  <si>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</si>
  <si>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</si>
  <si>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</si>
  <si>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</si>
  <si>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</si>
  <si>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</si>
  <si>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</si>
  <si>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</si>
  <si>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</si>
  <si>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</si>
  <si>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</si>
  <si>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</si>
  <si>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</si>
  <si>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</si>
  <si>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</si>
  <si>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</si>
  <si>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</si>
  <si>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</si>
  <si>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</si>
  <si>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</si>
  <si>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</si>
  <si>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</si>
  <si>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</si>
  <si>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</si>
  <si>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</si>
  <si>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</si>
  <si>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</si>
  <si>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</si>
  <si>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</si>
  <si>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</si>
  <si>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</si>
  <si>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</si>
  <si>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</si>
  <si>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</si>
  <si>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</si>
  <si>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</si>
  <si>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</si>
  <si>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</si>
  <si>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</si>
  <si>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</si>
  <si>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</si>
  <si>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</si>
  <si>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</si>
  <si>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</si>
  <si>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</si>
  <si>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</si>
  <si>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</si>
  <si>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</si>
  <si>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</si>
  <si>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</si>
  <si>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</si>
  <si>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</si>
  <si>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</si>
  <si>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</si>
  <si>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</si>
  <si>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</si>
  <si>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</si>
  <si>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</si>
  <si>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</si>
  <si>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</si>
  <si>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</si>
  <si>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</si>
  <si>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</si>
  <si>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</si>
  <si>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</si>
  <si>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</si>
  <si>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</si>
  <si>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</si>
  <si>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</si>
  <si>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</si>
  <si>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</si>
  <si>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</si>
  <si>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</si>
  <si>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</si>
  <si>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</si>
  <si>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</si>
  <si>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</si>
  <si>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</si>
  <si>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</si>
  <si>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</si>
  <si>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</si>
  <si>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</si>
  <si>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</si>
  <si>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</si>
  <si>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</si>
  <si>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</si>
  <si>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</si>
  <si>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</si>
  <si>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</si>
  <si>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</si>
  <si>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</si>
  <si>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</si>
  <si>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</si>
  <si>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</si>
  <si>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</si>
  <si>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</si>
  <si>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</si>
  <si>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</si>
  <si>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</si>
  <si>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</si>
  <si>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</si>
  <si>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</si>
  <si>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</si>
  <si>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</si>
  <si>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</si>
  <si>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</si>
  <si>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</si>
  <si>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</si>
  <si>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</si>
  <si>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</si>
  <si>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</si>
  <si>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</si>
  <si>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</si>
  <si>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</si>
  <si>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</si>
  <si>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</si>
  <si>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</si>
  <si>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</si>
  <si>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</si>
  <si>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</si>
  <si>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</si>
  <si>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</si>
  <si>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</si>
  <si>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</si>
  <si>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</si>
  <si>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</si>
  <si>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</si>
  <si>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</si>
  <si>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</si>
  <si>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</si>
  <si>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</si>
  <si>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</si>
  <si>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</si>
  <si>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</si>
  <si>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</si>
  <si>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</si>
  <si>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</si>
  <si>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</si>
  <si>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</si>
  <si>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</si>
  <si>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</si>
  <si>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</si>
  <si>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</si>
  <si>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</si>
  <si>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</si>
  <si>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</si>
  <si>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</si>
  <si>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</si>
  <si>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</si>
  <si>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</si>
  <si>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</si>
  <si>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</si>
  <si>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</si>
  <si>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</si>
  <si>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</si>
  <si>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</si>
  <si>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</si>
  <si>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</si>
  <si>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</si>
  <si>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</si>
  <si>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</si>
  <si>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</si>
  <si>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</si>
  <si>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</si>
  <si>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</si>
  <si>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</si>
  <si>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</si>
  <si>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</si>
  <si>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</si>
  <si>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</si>
  <si>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</si>
  <si>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</si>
  <si>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</si>
  <si>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</si>
  <si>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</si>
  <si>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</si>
  <si>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</si>
  <si>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</si>
  <si>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</si>
  <si>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</si>
  <si>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</si>
  <si>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</si>
  <si>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</si>
  <si>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</si>
  <si>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</si>
  <si>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</si>
  <si>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</si>
  <si>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</si>
  <si>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</si>
  <si>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</si>
  <si>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</si>
  <si>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</si>
  <si>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</si>
  <si>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</si>
  <si>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</si>
  <si>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</si>
  <si>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</si>
  <si>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</si>
  <si>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</si>
  <si>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</si>
  <si>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</si>
  <si>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</si>
  <si>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</si>
  <si>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</si>
  <si>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</si>
  <si>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</si>
  <si>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</si>
  <si>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</si>
  <si>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</si>
  <si>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</si>
  <si>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</si>
  <si>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</si>
  <si>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</si>
  <si>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</si>
  <si>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</si>
  <si>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</si>
  <si>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</si>
  <si>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</si>
  <si>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</si>
  <si>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</si>
  <si>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</si>
  <si>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</si>
  <si>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</si>
  <si>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</si>
  <si>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</si>
  <si>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</si>
  <si>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</si>
  <si>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</si>
  <si>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</si>
  <si>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</si>
  <si>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</si>
  <si>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</si>
  <si>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</si>
  <si>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</si>
  <si>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</si>
  <si>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</si>
  <si>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</si>
  <si>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</si>
  <si>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</si>
  <si>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</si>
  <si>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</si>
  <si>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</si>
  <si>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</si>
  <si>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</si>
  <si>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</si>
  <si>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</si>
  <si>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</si>
  <si>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</si>
  <si>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</si>
  <si>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</si>
  <si>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</si>
  <si>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</si>
  <si>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</si>
  <si>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</si>
  <si>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</si>
  <si>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</si>
  <si>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</si>
  <si>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</si>
  <si>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</si>
  <si>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</si>
  <si>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</si>
  <si>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</si>
  <si>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</si>
  <si>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</si>
  <si>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</si>
  <si>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</si>
  <si>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</si>
  <si>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</si>
  <si>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</si>
  <si>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</si>
  <si>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</si>
  <si>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</si>
  <si>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</si>
  <si>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</si>
  <si>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</si>
  <si>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</si>
  <si>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</si>
  <si>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</si>
  <si>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</si>
  <si>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</si>
  <si>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</si>
  <si>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</si>
  <si>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</si>
  <si>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</si>
  <si>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</si>
  <si>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</si>
  <si>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</si>
  <si>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</si>
  <si>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</si>
  <si>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</si>
  <si>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</si>
  <si>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</si>
  <si>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</si>
  <si>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</si>
  <si>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</si>
  <si>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</si>
  <si>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</si>
  <si>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</si>
  <si>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</si>
  <si>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</si>
  <si>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</si>
  <si>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</si>
  <si>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</si>
  <si>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</si>
  <si>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</si>
  <si>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</si>
  <si>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</si>
  <si>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</si>
  <si>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</si>
  <si>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</si>
  <si>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</si>
  <si>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</si>
  <si>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</si>
  <si>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</si>
  <si>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</si>
  <si>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</si>
  <si>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</si>
  <si>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</si>
  <si>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</si>
  <si>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</si>
  <si>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</si>
  <si>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</si>
  <si>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</si>
  <si>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</si>
  <si>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</si>
  <si>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</si>
  <si>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</si>
  <si>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</si>
  <si>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</si>
  <si>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</si>
  <si>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</si>
  <si>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</si>
  <si>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</si>
  <si>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</si>
  <si>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</si>
  <si>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</si>
  <si>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</si>
  <si>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</si>
  <si>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</si>
  <si>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</si>
  <si>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</si>
  <si>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</si>
  <si>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</si>
  <si>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</si>
  <si>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</si>
  <si>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</si>
  <si>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</si>
  <si>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</si>
  <si>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</si>
  <si>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</si>
  <si>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</si>
  <si>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</si>
  <si>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</si>
  <si>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</si>
  <si>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</si>
  <si>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</si>
  <si>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</si>
  <si>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</si>
  <si>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</si>
  <si>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</si>
  <si>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</si>
  <si>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</si>
  <si>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</si>
  <si>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</si>
  <si>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</si>
  <si>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</si>
  <si>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</si>
  <si>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</si>
  <si>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</si>
  <si>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</si>
  <si>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</si>
  <si>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</si>
  <si>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</si>
  <si>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</si>
  <si>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</si>
  <si>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</si>
  <si>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</si>
  <si>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</si>
  <si>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</si>
  <si>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</si>
  <si>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</si>
  <si>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</si>
  <si>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</si>
  <si>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</si>
  <si>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</si>
  <si>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</si>
  <si>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</si>
  <si>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</si>
  <si>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</si>
  <si>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</si>
  <si>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</si>
  <si>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</si>
  <si>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</si>
  <si>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</si>
  <si>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</si>
  <si>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</si>
  <si>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</si>
  <si>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</si>
  <si>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</si>
  <si>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</si>
  <si>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</si>
  <si>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</si>
  <si>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</si>
  <si>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</si>
  <si>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</si>
  <si>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</si>
  <si>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</si>
  <si>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</si>
  <si>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</si>
  <si>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</si>
  <si>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</si>
  <si>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</si>
  <si>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</si>
  <si>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</si>
  <si>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</si>
  <si>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</si>
  <si>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</si>
  <si>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</si>
  <si>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</si>
  <si>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</si>
  <si>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</si>
  <si>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</si>
  <si>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</si>
  <si>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</si>
  <si>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</si>
  <si>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</si>
  <si>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</si>
  <si>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</si>
  <si>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</si>
  <si>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</si>
  <si>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</si>
  <si>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</si>
  <si>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</si>
  <si>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</si>
  <si>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</si>
  <si>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</si>
  <si>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</si>
  <si>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</si>
  <si>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</si>
  <si>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</si>
  <si>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</si>
  <si>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</si>
  <si>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</si>
  <si>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</si>
  <si>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</si>
  <si>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</si>
  <si>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</si>
  <si>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</si>
  <si>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</si>
  <si>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</si>
  <si>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</si>
  <si>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</si>
  <si>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</si>
  <si>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</si>
  <si>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</si>
  <si>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</si>
  <si>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</si>
  <si>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</si>
  <si>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</si>
  <si>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</si>
  <si>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</si>
  <si>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</si>
  <si>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</si>
  <si>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</si>
  <si>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</si>
  <si>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</si>
  <si>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</si>
  <si>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</si>
  <si>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</si>
  <si>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</si>
  <si>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</si>
  <si>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</si>
  <si>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</si>
  <si>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</si>
  <si>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</si>
  <si>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</si>
  <si>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</si>
  <si>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</si>
  <si>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</si>
  <si>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</si>
  <si>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</si>
  <si>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</si>
  <si>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</si>
  <si>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</si>
  <si>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</si>
  <si>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</si>
  <si>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</si>
  <si>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</si>
  <si>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</si>
  <si>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</si>
  <si>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</si>
  <si>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</si>
  <si>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</si>
  <si>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</si>
  <si>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</si>
  <si>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</si>
  <si>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</si>
  <si>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</si>
  <si>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</si>
  <si>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</si>
  <si>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</si>
  <si>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</si>
  <si>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</si>
  <si>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</si>
  <si>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</si>
  <si>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</si>
  <si>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</si>
  <si>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</si>
  <si>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</si>
  <si>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</si>
  <si>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</si>
  <si>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</si>
  <si>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</si>
  <si>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</si>
  <si>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</si>
  <si>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</si>
  <si>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</si>
  <si>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</si>
  <si>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</si>
  <si>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</si>
  <si>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</si>
  <si>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</si>
  <si>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</si>
  <si>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</si>
  <si>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</si>
  <si>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</si>
  <si>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</si>
  <si>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</si>
  <si>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</si>
  <si>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</si>
  <si>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</si>
  <si>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</si>
  <si>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</si>
  <si>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</si>
  <si>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</si>
  <si>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</si>
  <si>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</si>
  <si>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</si>
  <si>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</si>
  <si>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</si>
  <si>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</si>
  <si>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</si>
  <si>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</si>
  <si>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</si>
  <si>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</si>
  <si>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</si>
  <si>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</si>
  <si>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</si>
  <si>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</si>
  <si>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</si>
  <si>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</si>
  <si>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</si>
  <si>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</si>
  <si>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</si>
  <si>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</si>
  <si>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</si>
  <si>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</si>
  <si>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</si>
  <si>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</si>
  <si>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</si>
  <si>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</si>
  <si>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</si>
  <si>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</si>
  <si>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</si>
  <si>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</si>
  <si>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</si>
  <si>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</si>
  <si>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</si>
  <si>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</si>
  <si>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</si>
  <si>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</si>
  <si>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</si>
  <si>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</si>
  <si>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</si>
  <si>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</si>
  <si>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</si>
  <si>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</si>
  <si>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</si>
  <si>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</si>
  <si>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</si>
  <si>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</si>
  <si>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</si>
  <si>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</si>
  <si>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</si>
  <si>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</si>
  <si>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</si>
  <si>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</si>
  <si>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</si>
  <si>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</si>
  <si>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</si>
  <si>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</si>
  <si>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</si>
  <si>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</si>
  <si>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</si>
  <si>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</si>
  <si>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</si>
  <si>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</si>
  <si>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</si>
  <si>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</si>
  <si>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</si>
  <si>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</si>
  <si>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</si>
  <si>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</si>
  <si>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</si>
  <si>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</si>
  <si>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</si>
  <si>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</si>
  <si>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</si>
  <si>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</si>
  <si>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</si>
  <si>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</si>
  <si>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</si>
  <si>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</si>
  <si>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</si>
  <si>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</si>
  <si>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</si>
  <si>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</si>
  <si>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</si>
  <si>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</si>
  <si>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</si>
  <si>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</si>
  <si>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</si>
  <si>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</si>
  <si>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</si>
  <si>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</si>
  <si>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</si>
  <si>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</si>
  <si>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</si>
  <si>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</si>
  <si>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</si>
  <si>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</si>
  <si>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</si>
  <si>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</si>
  <si>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</si>
  <si>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</si>
  <si>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</si>
  <si>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</si>
  <si>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</si>
  <si>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</si>
  <si>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</si>
  <si>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</si>
  <si>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</si>
  <si>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</si>
  <si>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</si>
  <si>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</si>
  <si>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</si>
  <si>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</si>
  <si>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</si>
  <si>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</si>
  <si>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</si>
  <si>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</si>
  <si>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</si>
  <si>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</si>
  <si>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</si>
  <si>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</si>
  <si>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</si>
  <si>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</si>
  <si>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</si>
  <si>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</si>
  <si>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</si>
  <si>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</si>
  <si>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</si>
  <si>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</si>
  <si>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</si>
  <si>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</si>
  <si>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</si>
  <si>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</si>
  <si>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</si>
  <si>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</si>
  <si>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</si>
  <si>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</si>
  <si>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</si>
  <si>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</si>
  <si>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</si>
  <si>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</si>
  <si>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</si>
  <si>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</si>
  <si>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</si>
  <si>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</si>
  <si>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</si>
  <si>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</si>
  <si>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</si>
  <si>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</si>
  <si>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</si>
  <si>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</si>
  <si>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</si>
  <si>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</si>
  <si>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</si>
  <si>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</si>
  <si>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</si>
  <si>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</si>
  <si>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</si>
  <si>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</si>
  <si>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</si>
  <si>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</si>
  <si>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</si>
  <si>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</si>
  <si>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</si>
  <si>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</si>
  <si>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</si>
  <si>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</si>
  <si>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</si>
  <si>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</si>
  <si>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</si>
  <si>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</si>
  <si>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</si>
  <si>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</si>
  <si>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</si>
  <si>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</si>
  <si>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</si>
  <si>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</si>
  <si>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</si>
  <si>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</si>
  <si>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</si>
  <si>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</si>
  <si>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</si>
  <si>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</si>
  <si>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</si>
  <si>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</si>
  <si>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</si>
  <si>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</si>
  <si>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</si>
  <si>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</si>
  <si>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</si>
  <si>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</si>
  <si>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</si>
  <si>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</si>
  <si>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</si>
  <si>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</si>
  <si>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</si>
  <si>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</si>
  <si>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</si>
  <si>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</si>
  <si>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</si>
  <si>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</si>
  <si>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</si>
  <si>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</si>
  <si>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</si>
  <si>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</si>
  <si>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</si>
  <si>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</si>
  <si>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</si>
  <si>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</si>
  <si>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</si>
  <si>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</si>
  <si>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</si>
  <si>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</si>
  <si>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</si>
  <si>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</si>
  <si>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</si>
  <si>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</si>
  <si>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</si>
  <si>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</si>
  <si>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</si>
  <si>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</si>
  <si>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</si>
  <si>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</si>
  <si>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</si>
  <si>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</si>
  <si>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</si>
  <si>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</si>
  <si>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</si>
  <si>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</si>
  <si>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</si>
  <si>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</si>
  <si>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</si>
  <si>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</si>
  <si>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</si>
  <si>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</si>
  <si>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</si>
  <si>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</si>
  <si>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</si>
  <si>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</si>
  <si>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</si>
  <si>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</si>
  <si>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</si>
  <si>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</si>
  <si>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</si>
  <si>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</si>
  <si>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</si>
  <si>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</si>
  <si>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</si>
  <si>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</si>
  <si>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</si>
  <si>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</si>
  <si>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</si>
  <si>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</si>
  <si>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</si>
  <si>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</si>
  <si>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</si>
  <si>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</si>
  <si>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</si>
  <si>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</si>
  <si>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</si>
  <si>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</si>
  <si>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</si>
  <si>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</si>
  <si>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</si>
  <si>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</si>
  <si>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</si>
  <si>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</si>
  <si>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</si>
  <si>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</si>
  <si>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</si>
  <si>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</si>
  <si>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</si>
  <si>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</si>
  <si>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</si>
  <si>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</si>
  <si>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</si>
  <si>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</si>
  <si>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</si>
  <si>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</si>
  <si>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</si>
  <si>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</si>
  <si>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</si>
  <si>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</si>
  <si>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</si>
  <si>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</si>
  <si>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</si>
  <si>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</si>
  <si>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</si>
  <si>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</si>
  <si>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</si>
  <si>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</si>
  <si>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</si>
  <si>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</si>
  <si>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</si>
  <si>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</si>
  <si>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</si>
  <si>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</si>
  <si>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</si>
  <si>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</si>
  <si>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</si>
  <si>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</si>
  <si>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</si>
  <si>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</si>
  <si>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</si>
  <si>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</si>
  <si>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</si>
  <si>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</si>
  <si>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</si>
  <si>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</si>
  <si>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</si>
  <si>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</si>
  <si>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</si>
  <si>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</si>
  <si>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</si>
  <si>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</si>
  <si>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</si>
  <si>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</si>
  <si>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</si>
  <si>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</si>
  <si>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</si>
  <si>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</si>
  <si>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</si>
  <si>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</si>
  <si>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</si>
  <si>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</si>
  <si>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</si>
  <si>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</si>
  <si>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</si>
  <si>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</si>
  <si>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</si>
  <si>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</si>
  <si>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</si>
  <si>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</si>
  <si>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</si>
  <si>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</si>
  <si>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</si>
  <si>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</si>
  <si>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</si>
  <si>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</si>
  <si>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</si>
  <si>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</si>
  <si>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</si>
  <si>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</si>
  <si>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</si>
  <si>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</si>
  <si>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</si>
  <si>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</si>
  <si>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</si>
  <si>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</si>
  <si>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</si>
  <si>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</si>
  <si>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</si>
  <si>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</si>
  <si>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</si>
  <si>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</si>
  <si>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</si>
  <si>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</si>
  <si>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</si>
  <si>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</si>
  <si>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</si>
  <si>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</si>
  <si>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</si>
  <si>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</si>
  <si>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</si>
  <si>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</si>
  <si>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</si>
  <si>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</si>
  <si>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</si>
  <si>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</si>
  <si>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</si>
  <si>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</si>
  <si>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</si>
  <si>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</si>
  <si>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</si>
  <si>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</si>
  <si>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</si>
  <si>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</si>
  <si>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</si>
  <si>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</si>
  <si>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</si>
  <si>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</si>
  <si>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</si>
  <si>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</si>
  <si>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</si>
  <si>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</si>
  <si>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</si>
  <si>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</si>
  <si>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</si>
  <si>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</si>
  <si>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</si>
  <si>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</si>
  <si>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</si>
  <si>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</si>
  <si>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</si>
  <si>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</si>
  <si>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</si>
  <si>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</si>
  <si>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</si>
  <si>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</si>
  <si>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</si>
  <si>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</si>
  <si>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</si>
  <si>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</si>
  <si>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</si>
  <si>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</si>
  <si>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</si>
  <si>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</si>
  <si>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</si>
  <si>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</si>
  <si>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</si>
  <si>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</si>
  <si>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</si>
  <si>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</si>
  <si>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</si>
  <si>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</si>
  <si>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</si>
  <si>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</si>
  <si>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</si>
  <si>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</si>
  <si>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</si>
  <si>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</si>
  <si>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</si>
  <si>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</si>
  <si>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</si>
  <si>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</si>
  <si>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</si>
  <si>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</si>
  <si>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</si>
  <si>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</si>
  <si>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</si>
  <si>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</si>
  <si>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</si>
  <si>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</si>
  <si>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</si>
  <si>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</si>
  <si>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</si>
  <si>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</si>
  <si>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</si>
  <si>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</si>
  <si>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</si>
  <si>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</si>
  <si>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</si>
  <si>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</si>
  <si>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</si>
  <si>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</si>
  <si>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</si>
  <si>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</si>
  <si>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</si>
  <si>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</si>
  <si>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</si>
  <si>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</si>
  <si>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</si>
  <si>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</si>
  <si>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</si>
  <si>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</si>
  <si>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</si>
  <si>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</si>
  <si>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</si>
  <si>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</si>
  <si>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</si>
  <si>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</si>
  <si>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</si>
  <si>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</si>
  <si>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</si>
  <si>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</si>
  <si>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</si>
  <si>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</si>
  <si>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</si>
  <si>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</si>
  <si>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</si>
  <si>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</si>
  <si>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</si>
  <si>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</si>
  <si>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</si>
  <si>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</si>
  <si>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</si>
  <si>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</si>
  <si>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</si>
  <si>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</si>
  <si>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</si>
  <si>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</si>
  <si>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</si>
  <si>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</si>
  <si>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</si>
  <si>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</si>
  <si>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</si>
  <si>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</si>
  <si>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</si>
  <si>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</si>
  <si>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</si>
  <si>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</si>
  <si>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</si>
  <si>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</si>
  <si>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</si>
  <si>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</si>
  <si>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</si>
  <si>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</si>
  <si>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</si>
  <si>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</si>
  <si>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</si>
  <si>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</si>
  <si>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</si>
  <si>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</si>
  <si>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</si>
  <si>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</si>
  <si>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</si>
  <si>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</si>
  <si>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</si>
  <si>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</si>
  <si>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</si>
  <si>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</si>
  <si>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</si>
  <si>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</si>
  <si>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</si>
  <si>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</si>
  <si>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</si>
  <si>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</si>
  <si>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</si>
  <si>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</si>
  <si>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</si>
  <si>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</si>
  <si>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</si>
  <si>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</si>
  <si>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</si>
  <si>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</si>
  <si>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</si>
  <si>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</si>
  <si>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</si>
  <si>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</si>
  <si>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</si>
  <si>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</si>
  <si>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</si>
  <si>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</si>
  <si>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</si>
  <si>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</si>
  <si>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</si>
  <si>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</si>
  <si>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</si>
  <si>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</si>
  <si>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</si>
  <si>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</si>
  <si>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</si>
  <si>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</si>
  <si>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</si>
  <si>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</si>
  <si>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</si>
  <si>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</si>
  <si>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</si>
  <si>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</si>
  <si>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</si>
  <si>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</si>
  <si>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</si>
  <si>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</si>
  <si>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</si>
  <si>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</si>
  <si>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</si>
  <si>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</si>
  <si>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</si>
  <si>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</si>
  <si>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</si>
  <si>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</si>
  <si>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</si>
  <si>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</si>
  <si>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</si>
  <si>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</si>
  <si>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</si>
  <si>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</si>
  <si>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</si>
  <si>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</si>
  <si>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</si>
  <si>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</si>
  <si>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</si>
  <si>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</si>
  <si>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</si>
  <si>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</si>
  <si>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</si>
  <si>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</si>
  <si>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</si>
  <si>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</si>
  <si>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</si>
  <si>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</si>
  <si>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</si>
  <si>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</si>
  <si>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</si>
  <si>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</si>
  <si>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</si>
  <si>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</si>
  <si>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</si>
  <si>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</si>
  <si>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</si>
  <si>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</si>
  <si>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</si>
  <si>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</si>
  <si>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</si>
  <si>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</si>
  <si>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</si>
  <si>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</si>
  <si>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</si>
  <si>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</si>
  <si>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</si>
  <si>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</si>
  <si>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</si>
  <si>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</si>
  <si>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</si>
  <si>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</si>
  <si>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</si>
  <si>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</si>
  <si>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</si>
  <si>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</si>
  <si>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</si>
  <si>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</si>
  <si>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</si>
  <si>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</si>
  <si>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</si>
  <si>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</si>
  <si>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</si>
  <si>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</si>
  <si>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</si>
  <si>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</si>
  <si>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</si>
  <si>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</si>
  <si>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</si>
  <si>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</si>
  <si>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</si>
  <si>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</si>
  <si>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</si>
  <si>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</si>
  <si>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</si>
  <si>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</si>
  <si>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</si>
  <si>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</si>
  <si>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</si>
  <si>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</si>
  <si>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</si>
  <si>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</si>
  <si>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</si>
  <si>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</si>
  <si>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</si>
  <si>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</si>
  <si>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</si>
  <si>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</si>
  <si>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</si>
  <si>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</si>
  <si>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</si>
  <si>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</si>
  <si>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</si>
  <si>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</si>
  <si>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</si>
  <si>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</si>
  <si>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</si>
  <si>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</si>
  <si>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</si>
  <si>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</si>
  <si>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</si>
  <si>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</si>
  <si>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</si>
  <si>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</si>
  <si>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</si>
  <si>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</si>
  <si>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</si>
  <si>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</si>
  <si>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</si>
  <si>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</si>
  <si>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</si>
  <si>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</si>
  <si>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</si>
  <si>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</si>
  <si>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</si>
  <si>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</si>
  <si>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</si>
  <si>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</si>
  <si>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</si>
  <si>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</si>
  <si>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</si>
  <si>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</si>
  <si>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</si>
  <si>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</si>
  <si>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</si>
  <si>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</si>
  <si>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</si>
  <si>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</si>
  <si>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</si>
  <si>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</si>
  <si>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</si>
  <si>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</si>
  <si>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</si>
  <si>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</si>
  <si>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</si>
  <si>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</si>
  <si>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</si>
  <si>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</si>
  <si>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</si>
  <si>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</si>
  <si>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</si>
  <si>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</si>
  <si>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</si>
  <si>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</si>
  <si>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</si>
  <si>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</si>
  <si>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</si>
  <si>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</si>
  <si>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</si>
  <si>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</si>
  <si>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</si>
  <si>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</si>
  <si>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</si>
  <si>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</si>
  <si>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</si>
  <si>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</si>
  <si>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</si>
  <si>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</si>
  <si>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</si>
  <si>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</si>
  <si>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</si>
  <si>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</si>
  <si>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</si>
  <si>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</si>
  <si>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</si>
  <si>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</si>
  <si>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</si>
  <si>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</si>
  <si>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</si>
  <si>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</si>
  <si>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</si>
  <si>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</si>
  <si>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</si>
  <si>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</si>
  <si>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</si>
  <si>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</si>
  <si>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</si>
  <si>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</si>
  <si>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</si>
  <si>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</si>
  <si>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</si>
  <si>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</si>
  <si>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</si>
  <si>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</si>
  <si>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</si>
  <si>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</si>
  <si>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</si>
  <si>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</si>
  <si>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</si>
  <si>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</si>
  <si>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</si>
  <si>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</si>
  <si>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</si>
  <si>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</si>
  <si>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</si>
  <si>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</si>
  <si>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</si>
  <si>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</si>
  <si>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</si>
  <si>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</si>
  <si>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</si>
  <si>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</si>
  <si>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</si>
  <si>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</si>
  <si>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</si>
  <si>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</si>
  <si>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</si>
  <si>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</si>
  <si>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</si>
  <si>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</si>
  <si>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</si>
  <si>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</si>
  <si>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</si>
  <si>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</si>
  <si>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</si>
  <si>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</si>
  <si>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</si>
  <si>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</si>
  <si>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</si>
  <si>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</si>
  <si>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</si>
  <si>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</si>
  <si>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</si>
  <si>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</si>
  <si>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</si>
  <si>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</si>
  <si>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</si>
  <si>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</si>
  <si>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</si>
  <si>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</si>
  <si>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</si>
  <si>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</si>
  <si>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</si>
  <si>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</si>
  <si>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</si>
  <si>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</si>
  <si>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</si>
  <si>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</si>
  <si>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</si>
  <si>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</si>
  <si>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</si>
  <si>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</si>
  <si>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</si>
  <si>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</si>
  <si>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</si>
  <si>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</si>
  <si>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</si>
  <si>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</si>
  <si>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</si>
  <si>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</si>
  <si>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</si>
  <si>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</si>
  <si>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</si>
  <si>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</si>
  <si>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</si>
  <si>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</si>
  <si>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</si>
  <si>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</si>
  <si>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</si>
  <si>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</si>
  <si>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</si>
  <si>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</si>
  <si>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</si>
  <si>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</si>
  <si>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</si>
  <si>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</si>
  <si>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</si>
  <si>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</si>
  <si>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</si>
  <si>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</si>
  <si>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</si>
  <si>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</si>
  <si>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</si>
  <si>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</si>
  <si>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</si>
  <si>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</si>
  <si>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</si>
  <si>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</si>
  <si>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</si>
  <si>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</si>
  <si>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</si>
  <si>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</si>
  <si>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</si>
  <si>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</si>
  <si>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</si>
  <si>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</si>
  <si>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</si>
  <si>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</si>
  <si>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</si>
  <si>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</si>
  <si>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</si>
  <si>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</si>
  <si>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</si>
  <si>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</si>
  <si>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</si>
  <si>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</si>
  <si>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</si>
  <si>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</si>
  <si>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</si>
  <si>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</si>
  <si>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</si>
  <si>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</si>
  <si>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</si>
  <si>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</si>
  <si>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</si>
  <si>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</si>
  <si>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</si>
  <si>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</si>
  <si>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</si>
  <si>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</si>
  <si>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</si>
  <si>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</si>
  <si>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</si>
  <si>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</si>
  <si>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</si>
  <si>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</si>
  <si>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</si>
  <si>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</si>
  <si>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</si>
  <si>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</si>
  <si>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</si>
  <si>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</si>
  <si>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</si>
  <si>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</si>
  <si>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</si>
  <si>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</si>
  <si>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</si>
  <si>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</si>
  <si>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</si>
  <si>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</si>
  <si>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</si>
  <si>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</si>
  <si>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</si>
  <si>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</si>
  <si>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</si>
  <si>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</si>
  <si>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</si>
  <si>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</si>
  <si>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</si>
  <si>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</si>
  <si>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</si>
  <si>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</si>
  <si>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</si>
  <si>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</si>
  <si>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</si>
  <si>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</si>
  <si>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</si>
  <si>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</si>
  <si>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</si>
  <si>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</si>
  <si>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</si>
  <si>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</si>
  <si>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</si>
  <si>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</si>
  <si>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</si>
  <si>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</si>
  <si>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</si>
  <si>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</si>
  <si>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</si>
  <si>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</si>
  <si>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</si>
  <si>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</si>
  <si>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</si>
  <si>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</si>
  <si>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</si>
  <si>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</si>
  <si>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</si>
  <si>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</si>
  <si>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</si>
  <si>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</si>
  <si>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</si>
  <si>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</si>
  <si>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</si>
  <si>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</si>
  <si>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</si>
  <si>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</si>
  <si>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</si>
  <si>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</si>
  <si>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</si>
  <si>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</si>
  <si>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</si>
  <si>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</si>
  <si>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</si>
  <si>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</si>
  <si>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</si>
  <si>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</si>
  <si>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</si>
  <si>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</si>
  <si>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</si>
  <si>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</si>
  <si>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</si>
  <si>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</si>
  <si>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</si>
  <si>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</si>
  <si>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</si>
  <si>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</si>
  <si>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</si>
  <si>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</si>
  <si>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</si>
  <si>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</si>
  <si>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</si>
  <si>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</si>
  <si>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</si>
  <si>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</si>
  <si>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</si>
  <si>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</si>
  <si>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</si>
  <si>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</si>
  <si>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</si>
  <si>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</si>
  <si>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</si>
  <si>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</si>
  <si>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</si>
  <si>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</si>
  <si>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</si>
  <si>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</si>
  <si>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</si>
  <si>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</si>
  <si>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</si>
  <si>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</si>
  <si>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</si>
  <si>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</si>
  <si>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</si>
  <si>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</si>
  <si>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</si>
  <si>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</si>
  <si>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</si>
  <si>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</si>
  <si>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</si>
  <si>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</si>
  <si>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</si>
  <si>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</si>
  <si>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</si>
  <si>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</si>
  <si>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</si>
  <si>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</si>
  <si>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</si>
  <si>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</si>
  <si>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</si>
  <si>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</si>
  <si>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</si>
  <si>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</si>
  <si>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</si>
  <si>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</si>
  <si>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</si>
  <si>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</si>
  <si>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</si>
  <si>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</si>
  <si>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</si>
  <si>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</si>
  <si>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</si>
  <si>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</si>
  <si>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</si>
  <si>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</si>
  <si>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</si>
  <si>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</si>
  <si>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</si>
  <si>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</si>
  <si>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</si>
  <si>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</si>
  <si>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</si>
  <si>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</si>
  <si>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</si>
  <si>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</si>
  <si>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</si>
  <si>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</si>
  <si>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</si>
  <si>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</si>
  <si>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</si>
  <si>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</si>
  <si>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</si>
  <si>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</si>
  <si>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</si>
  <si>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</si>
  <si>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</si>
  <si>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</si>
  <si>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</si>
  <si>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</si>
  <si>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</si>
  <si>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</si>
  <si>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</si>
  <si>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</si>
  <si>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</si>
  <si>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</si>
  <si>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</si>
  <si>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</si>
  <si>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</si>
  <si>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</si>
  <si>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</si>
  <si>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</si>
  <si>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</si>
  <si>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</si>
  <si>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</si>
  <si>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</si>
  <si>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</si>
  <si>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</si>
  <si>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</si>
  <si>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</si>
  <si>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</si>
  <si>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</si>
  <si>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</si>
  <si>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</si>
  <si>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</si>
  <si>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</si>
  <si>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</si>
  <si>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</si>
  <si>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</si>
  <si>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</si>
  <si>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</si>
  <si>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</si>
  <si>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</si>
  <si>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</si>
  <si>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</si>
  <si>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</si>
  <si>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</si>
  <si>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</si>
  <si>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</si>
  <si>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</si>
  <si>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</si>
  <si>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</si>
  <si>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</si>
  <si>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</si>
  <si>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</si>
  <si>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</si>
  <si>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</si>
  <si>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</si>
  <si>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</si>
  <si>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</si>
  <si>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</si>
  <si>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</si>
  <si>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</si>
  <si>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</si>
  <si>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</si>
  <si>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</si>
  <si>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</si>
  <si>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</si>
  <si>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</si>
  <si>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</si>
  <si>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</si>
  <si>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</si>
  <si>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</si>
  <si>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</si>
  <si>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</si>
  <si>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</si>
  <si>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</si>
  <si>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</si>
  <si>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</si>
  <si>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</si>
  <si>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</si>
  <si>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</si>
  <si>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</si>
  <si>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</si>
  <si>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</si>
  <si>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</si>
  <si>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</si>
  <si>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</si>
  <si>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</si>
  <si>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</si>
  <si>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</si>
  <si>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</si>
  <si>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</si>
  <si>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</si>
  <si>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</si>
  <si>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</si>
  <si>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</si>
  <si>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</si>
  <si>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</si>
  <si>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</si>
  <si>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</si>
  <si>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</si>
  <si>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</si>
  <si>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</si>
  <si>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</si>
  <si>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</si>
  <si>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</si>
  <si>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</si>
  <si>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</si>
  <si>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</si>
  <si>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</si>
  <si>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</si>
  <si>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</si>
  <si>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</si>
  <si>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</si>
  <si>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</si>
  <si>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</si>
  <si>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</si>
  <si>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</si>
  <si>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</si>
  <si>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</si>
  <si>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</si>
  <si>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</si>
  <si>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</si>
  <si>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</si>
  <si>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</si>
  <si>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</si>
  <si>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</si>
  <si>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</si>
  <si>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</si>
  <si>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</si>
  <si>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</si>
  <si>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</si>
  <si>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</si>
  <si>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</si>
  <si>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</si>
  <si>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</si>
  <si>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</si>
  <si>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</si>
  <si>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</si>
  <si>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</si>
  <si>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</si>
  <si>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</si>
  <si>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</si>
  <si>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</si>
  <si>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</si>
  <si>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</si>
  <si>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</si>
  <si>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</si>
  <si>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</si>
  <si>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</si>
  <si>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</si>
  <si>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</si>
  <si>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</si>
  <si>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</si>
  <si>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</si>
  <si>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</si>
  <si>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</si>
  <si>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</si>
  <si>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</si>
  <si>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</si>
  <si>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</si>
  <si>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</si>
  <si>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</si>
  <si>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</si>
  <si>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</si>
  <si>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</si>
  <si>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</si>
  <si>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</si>
  <si>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</si>
  <si>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</si>
  <si>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</si>
  <si>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</si>
  <si>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</si>
  <si>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</si>
  <si>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</si>
  <si>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</si>
  <si>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</si>
  <si>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</si>
  <si>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</si>
  <si>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</si>
  <si>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</si>
  <si>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</si>
  <si>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</si>
  <si>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</si>
  <si>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</si>
  <si>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</si>
  <si>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</si>
  <si>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</si>
  <si>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</si>
  <si>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</si>
  <si>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</si>
  <si>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</si>
  <si>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</si>
  <si>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</si>
  <si>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</si>
  <si>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</si>
  <si>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</si>
  <si>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</si>
  <si>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</si>
  <si>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</si>
  <si>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</si>
  <si>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</si>
  <si>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</si>
  <si>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</si>
  <si>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</si>
  <si>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</si>
  <si>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</si>
  <si>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</si>
  <si>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</si>
  <si>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</si>
  <si>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</si>
  <si>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</si>
  <si>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</si>
  <si>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</si>
  <si>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</si>
  <si>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</si>
  <si>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</si>
  <si>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</si>
  <si>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</si>
  <si>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</si>
  <si>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</si>
  <si>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</si>
  <si>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</si>
  <si>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</si>
  <si>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</si>
  <si>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</si>
  <si>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</si>
  <si>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</si>
  <si>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</si>
  <si>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</si>
  <si>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</si>
  <si>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</si>
  <si>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</si>
  <si>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</si>
  <si>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</si>
  <si>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</si>
  <si>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</si>
  <si>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</si>
  <si>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</si>
  <si>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</si>
  <si>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</si>
  <si>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</si>
  <si>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</si>
  <si>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</si>
  <si>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</si>
  <si>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</si>
  <si>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</si>
  <si>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</si>
  <si>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</si>
  <si>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</si>
  <si>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</si>
  <si>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</si>
  <si>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</si>
  <si>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</si>
  <si>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</si>
  <si>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</si>
  <si>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</si>
  <si>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</si>
  <si>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</si>
  <si>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</si>
  <si>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</si>
  <si>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</si>
  <si>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</si>
  <si>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</si>
  <si>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</si>
  <si>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</si>
  <si>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</si>
  <si>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</si>
  <si>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</si>
  <si>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</si>
  <si>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</si>
  <si>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</si>
  <si>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</si>
  <si>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</si>
  <si>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</si>
  <si>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</si>
  <si>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</si>
  <si>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</si>
  <si>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</si>
  <si>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</si>
  <si>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</si>
  <si>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</si>
  <si>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</si>
  <si>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</si>
  <si>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</si>
  <si>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</si>
  <si>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</si>
  <si>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</si>
  <si>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</si>
  <si>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</si>
  <si>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</si>
  <si>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</si>
  <si>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</si>
  <si>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</si>
  <si>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</si>
  <si>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</si>
  <si>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</si>
  <si>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</si>
  <si>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</si>
  <si>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</si>
  <si>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</si>
  <si>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</si>
  <si>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</si>
  <si>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</si>
  <si>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</si>
  <si>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</si>
  <si>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</si>
  <si>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</si>
  <si>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</si>
  <si>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</si>
  <si>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</si>
  <si>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</si>
  <si>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</si>
  <si>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</si>
  <si>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</si>
  <si>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</si>
  <si>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</si>
  <si>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</si>
  <si>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</si>
  <si>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</si>
  <si>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</si>
  <si>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</si>
  <si>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</si>
  <si>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</si>
  <si>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</si>
  <si>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</si>
  <si>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</si>
  <si>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</si>
  <si>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</si>
  <si>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</si>
  <si>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</si>
  <si>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</si>
  <si>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</si>
  <si>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</si>
  <si>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</si>
  <si>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</si>
  <si>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</si>
  <si>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</si>
  <si>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</si>
  <si>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</si>
  <si>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</si>
  <si>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</si>
  <si>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</si>
  <si>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</si>
  <si>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</si>
  <si>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</si>
  <si>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</si>
  <si>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</si>
  <si>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</si>
  <si>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</si>
  <si>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</si>
  <si>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</si>
  <si>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</si>
  <si>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</si>
  <si>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</si>
  <si>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</si>
  <si>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</si>
  <si>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</si>
  <si>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</si>
  <si>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</si>
  <si>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</si>
  <si>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</si>
  <si>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</si>
  <si>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</si>
  <si>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</si>
  <si>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</si>
  <si>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</si>
  <si>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</si>
  <si>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</si>
  <si>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</si>
  <si>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</si>
  <si>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</si>
  <si>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</si>
  <si>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</si>
  <si>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</si>
  <si>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</si>
  <si>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</si>
  <si>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</si>
  <si>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</si>
  <si>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</si>
  <si>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</si>
  <si>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</si>
  <si>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</si>
  <si>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</si>
  <si>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</si>
  <si>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</si>
  <si>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</si>
  <si>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</si>
  <si>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</si>
  <si>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</si>
  <si>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</si>
  <si>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</si>
  <si>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</si>
  <si>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</si>
  <si>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</si>
  <si>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</si>
  <si>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</si>
  <si>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</si>
  <si>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</si>
  <si>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</si>
  <si>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</si>
  <si>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</si>
  <si>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</si>
  <si>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</si>
  <si>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</si>
  <si>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</si>
  <si>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</si>
  <si>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</si>
  <si>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</si>
  <si>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</si>
  <si>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</si>
  <si>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</si>
  <si>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</si>
  <si>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</si>
  <si>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</si>
  <si>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</si>
  <si>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</si>
  <si>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</si>
  <si>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</si>
  <si>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</si>
  <si>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</si>
  <si>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</si>
  <si>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</si>
  <si>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</si>
  <si>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</si>
  <si>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</si>
  <si>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</si>
  <si>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</si>
  <si>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</si>
  <si>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</si>
  <si>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</si>
  <si>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</si>
  <si>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</si>
  <si>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</si>
  <si>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</si>
  <si>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</si>
  <si>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</si>
  <si>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</si>
  <si>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</si>
  <si>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</si>
  <si>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</si>
  <si>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</si>
  <si>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</si>
  <si>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</si>
  <si>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</si>
  <si>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</si>
  <si>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</si>
  <si>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</si>
  <si>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</si>
  <si>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</si>
  <si>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</si>
  <si>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</si>
  <si>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</si>
  <si>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</si>
  <si>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</si>
  <si>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</si>
  <si>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</si>
  <si>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</si>
  <si>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</si>
  <si>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</si>
  <si>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</si>
  <si>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</si>
  <si>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</si>
  <si>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</si>
  <si>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</si>
  <si>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</si>
  <si>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</si>
  <si>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</si>
  <si>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</si>
  <si>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</si>
  <si>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</si>
  <si>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</si>
  <si>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</si>
  <si>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</si>
  <si>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</si>
  <si>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</si>
  <si>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</si>
  <si>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</si>
  <si>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</si>
  <si>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</si>
  <si>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</si>
  <si>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</si>
  <si>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</si>
  <si>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</si>
  <si>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</si>
  <si>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</si>
  <si>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</si>
  <si>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</si>
  <si>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</si>
  <si>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</si>
  <si>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</si>
  <si>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</si>
  <si>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</si>
  <si>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</si>
  <si>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</si>
  <si>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</si>
  <si>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</si>
  <si>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</si>
  <si>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</si>
  <si>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</si>
  <si>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</si>
  <si>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</si>
  <si>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</si>
  <si>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</si>
  <si>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</si>
  <si>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</si>
  <si>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</si>
  <si>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</si>
  <si>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</si>
  <si>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</si>
  <si>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</si>
  <si>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</si>
  <si>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</si>
  <si>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</si>
  <si>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</si>
  <si>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</si>
  <si>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</si>
  <si>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</si>
  <si>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</si>
  <si>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</si>
  <si>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</si>
  <si>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</si>
  <si>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</si>
  <si>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</si>
  <si>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</si>
  <si>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</si>
  <si>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</si>
  <si>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</si>
  <si>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</si>
  <si>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</si>
  <si>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</si>
  <si>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</si>
  <si>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</si>
  <si>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</si>
  <si>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</si>
  <si>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</si>
  <si>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</si>
  <si>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</si>
  <si>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</si>
  <si>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</si>
  <si>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</si>
  <si>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</si>
  <si>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</si>
  <si>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</si>
  <si>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</si>
  <si>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</si>
  <si>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</si>
  <si>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</si>
  <si>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</si>
  <si>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</si>
  <si>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</si>
  <si>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</si>
  <si>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</si>
  <si>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</si>
  <si>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</si>
  <si>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</si>
  <si>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</si>
  <si>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</si>
  <si>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</si>
  <si>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</si>
  <si>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</si>
  <si>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</si>
  <si>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</si>
  <si>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</si>
  <si>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</si>
  <si>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</si>
  <si>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</si>
  <si>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</si>
  <si>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</si>
  <si>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</si>
  <si>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</si>
  <si>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</si>
  <si>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</si>
  <si>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</si>
  <si>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</si>
  <si>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</si>
  <si>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</si>
  <si>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</si>
  <si>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</si>
  <si>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</si>
  <si>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</si>
  <si>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</si>
  <si>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</si>
  <si>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</si>
  <si>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</si>
  <si>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</si>
  <si>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</si>
  <si>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</si>
  <si>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</si>
  <si>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</si>
  <si>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</si>
  <si>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</si>
  <si>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</si>
  <si>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</si>
  <si>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</si>
  <si>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</si>
  <si>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</si>
  <si>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</si>
  <si>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</si>
  <si>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</si>
  <si>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</si>
  <si>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</si>
  <si>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</si>
  <si>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</si>
  <si>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</si>
  <si>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</si>
  <si>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</si>
  <si>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</si>
  <si>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</si>
  <si>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</si>
  <si>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</si>
  <si>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</si>
  <si>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</si>
  <si>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</si>
  <si>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</si>
  <si>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</si>
  <si>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</si>
  <si>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</si>
  <si>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</si>
  <si>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</si>
  <si>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</si>
  <si>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</si>
  <si>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</si>
  <si>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</si>
  <si>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</si>
  <si>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</si>
  <si>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</si>
  <si>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</si>
  <si>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</si>
  <si>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</si>
  <si>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</si>
  <si>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</si>
  <si>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</si>
  <si>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</si>
  <si>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</si>
  <si>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</si>
  <si>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</si>
  <si>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</si>
  <si>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</si>
  <si>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</si>
  <si>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</si>
  <si>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</si>
  <si>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</si>
  <si>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</si>
  <si>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</si>
  <si>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</si>
  <si>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</si>
  <si>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</si>
  <si>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</si>
  <si>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</si>
  <si>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</si>
  <si>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</si>
  <si>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</si>
  <si>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</si>
  <si>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</si>
  <si>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</si>
  <si>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</si>
  <si>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</si>
  <si>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</si>
  <si>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</si>
  <si>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</si>
  <si>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</si>
  <si>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</si>
  <si>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</si>
  <si>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</si>
  <si>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</si>
  <si>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</si>
  <si>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</si>
  <si>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</si>
  <si>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</si>
  <si>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</si>
  <si>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</si>
  <si>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</si>
  <si>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</si>
  <si>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</si>
  <si>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</si>
  <si>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</si>
  <si>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</si>
  <si>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</si>
  <si>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</si>
  <si>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</si>
  <si>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</si>
  <si>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</si>
  <si>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</si>
  <si>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</si>
  <si>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</si>
  <si>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</si>
  <si>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</si>
  <si>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</si>
  <si>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</si>
  <si>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</si>
  <si>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</si>
  <si>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</si>
  <si>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</si>
  <si>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</si>
  <si>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</si>
  <si>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</si>
  <si>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</si>
  <si>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</si>
  <si>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</si>
  <si>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</si>
  <si>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</si>
  <si>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</si>
  <si>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</si>
  <si>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</si>
  <si>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</si>
  <si>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</si>
  <si>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</si>
  <si>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</si>
  <si>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</si>
  <si>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</si>
  <si>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</si>
  <si>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</si>
  <si>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</si>
  <si>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</si>
  <si>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</si>
  <si>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</si>
  <si>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</si>
  <si>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</si>
  <si>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</si>
  <si>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</si>
  <si>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</si>
  <si>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</si>
  <si>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</si>
  <si>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</si>
  <si>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</si>
  <si>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</si>
  <si>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</si>
  <si>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</si>
  <si>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</si>
  <si>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</si>
  <si>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</si>
  <si>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</si>
  <si>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</si>
  <si>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</si>
  <si>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</si>
  <si>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</si>
  <si>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</si>
  <si>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</si>
  <si>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</si>
  <si>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</si>
  <si>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</si>
  <si>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</si>
  <si>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</si>
  <si>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</si>
  <si>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</si>
  <si>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</si>
  <si>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</si>
  <si>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</si>
  <si>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</si>
  <si>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</si>
  <si>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</si>
  <si>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</si>
  <si>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</si>
  <si>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</si>
  <si>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</si>
  <si>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</si>
  <si>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</si>
  <si>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</si>
  <si>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</si>
  <si>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</si>
  <si>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</si>
  <si>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</si>
  <si>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</si>
  <si>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</si>
  <si>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</si>
  <si>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</si>
  <si>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</si>
  <si>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</si>
  <si>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</si>
  <si>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</si>
  <si>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</si>
  <si>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</si>
  <si>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</si>
  <si>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</si>
  <si>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</si>
  <si>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</si>
  <si>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</si>
  <si>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</si>
  <si>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</si>
  <si>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</si>
  <si>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</si>
  <si>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</si>
  <si>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</si>
  <si>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</si>
  <si>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</si>
  <si>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</si>
  <si>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</si>
  <si>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</si>
  <si>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</si>
  <si>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</si>
  <si>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</si>
  <si>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</si>
  <si>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</si>
  <si>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</si>
  <si>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</si>
  <si>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</si>
  <si>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</si>
  <si>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</si>
  <si>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</si>
  <si>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</si>
  <si>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</si>
  <si>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</si>
  <si>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</si>
  <si>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</si>
  <si>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</si>
  <si>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</si>
  <si>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</si>
  <si>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</si>
  <si>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</si>
  <si>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</si>
  <si>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</si>
  <si>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</si>
  <si>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</si>
  <si>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</si>
  <si>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</si>
  <si>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</si>
  <si>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</si>
  <si>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</si>
  <si>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</si>
  <si>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</si>
  <si>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</si>
  <si>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</si>
  <si>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</si>
  <si>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</si>
  <si>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</si>
  <si>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</si>
  <si>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</si>
  <si>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</si>
  <si>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</si>
  <si>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</si>
  <si>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</si>
  <si>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</si>
  <si>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</si>
  <si>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</si>
  <si>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</si>
  <si>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</si>
  <si>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</si>
  <si>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</si>
  <si>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</si>
  <si>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</si>
  <si>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</si>
  <si>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</si>
  <si>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</si>
  <si>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</si>
  <si>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</si>
  <si>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</si>
  <si>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</si>
  <si>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</si>
  <si>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</si>
  <si>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</si>
  <si>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</si>
  <si>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</si>
  <si>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</si>
  <si>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</si>
  <si>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</si>
  <si>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</si>
  <si>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</si>
  <si>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</si>
  <si>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</si>
  <si>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</si>
  <si>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</si>
  <si>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</si>
  <si>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</si>
  <si>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</si>
  <si>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</si>
  <si>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</si>
  <si>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</si>
  <si>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</si>
  <si>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</si>
  <si>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</si>
  <si>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</si>
  <si>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</si>
  <si>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</si>
  <si>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</si>
  <si>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</si>
  <si>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</si>
  <si>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</si>
  <si>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</si>
  <si>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</si>
  <si>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</si>
  <si>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</si>
  <si>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</si>
  <si>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</si>
  <si>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</si>
  <si>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</si>
  <si>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</si>
  <si>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</si>
  <si>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</si>
  <si>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</si>
  <si>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</si>
  <si>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</si>
  <si>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</si>
  <si>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</si>
  <si>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</si>
  <si>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</si>
  <si>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</si>
  <si>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</si>
  <si>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</si>
  <si>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</si>
  <si>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</si>
  <si>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</si>
  <si>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</si>
  <si>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</si>
  <si>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</si>
  <si>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</si>
  <si>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</si>
  <si>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</si>
  <si>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</si>
  <si>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</si>
  <si>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</si>
  <si>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</si>
  <si>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</si>
  <si>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</si>
  <si>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</si>
  <si>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</si>
  <si>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</si>
  <si>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</si>
  <si>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</si>
  <si>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</si>
  <si>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</si>
  <si>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</si>
  <si>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</si>
  <si>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</si>
  <si>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</si>
  <si>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</si>
  <si>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</si>
  <si>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</si>
  <si>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</si>
  <si>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</si>
  <si>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</si>
  <si>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</si>
  <si>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</si>
  <si>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</si>
  <si>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</si>
  <si>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</si>
  <si>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</si>
  <si>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</si>
  <si>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</si>
  <si>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</si>
  <si>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</si>
  <si>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</si>
  <si>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</si>
  <si>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</si>
  <si>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</si>
  <si>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</si>
  <si>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</si>
  <si>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</si>
  <si>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</si>
  <si>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</si>
  <si>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</si>
  <si>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</si>
  <si>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</si>
  <si>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</si>
  <si>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</si>
  <si>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</si>
  <si>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</si>
  <si>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</si>
  <si>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</si>
  <si>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</si>
  <si>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</si>
  <si>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</si>
  <si>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</si>
  <si>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</si>
  <si>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</si>
  <si>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</si>
  <si>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</si>
  <si>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</si>
  <si>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</si>
  <si>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</si>
  <si>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</si>
  <si>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</si>
  <si>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</si>
  <si>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</si>
  <si>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</si>
  <si>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</si>
  <si>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</si>
  <si>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</si>
  <si>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</si>
  <si>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</si>
  <si>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</si>
  <si>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</si>
  <si>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</si>
  <si>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</si>
  <si>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</si>
  <si>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</si>
  <si>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</si>
  <si>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</si>
  <si>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</si>
  <si>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</si>
  <si>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</si>
  <si>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</si>
  <si>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</si>
  <si>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</si>
  <si>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</si>
  <si>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</si>
  <si>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</si>
  <si>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</si>
  <si>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</si>
  <si>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</si>
  <si>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</si>
  <si>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</si>
  <si>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</si>
  <si>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</si>
  <si>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</si>
  <si>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</si>
  <si>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</si>
  <si>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</si>
  <si>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</si>
  <si>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</si>
  <si>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</si>
  <si>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</si>
  <si>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</si>
  <si>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</si>
  <si>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</si>
  <si>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</si>
  <si>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</si>
  <si>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</si>
  <si>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</si>
  <si>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</si>
  <si>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</si>
  <si>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</si>
  <si>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</si>
  <si>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</si>
  <si>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</si>
  <si>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</si>
  <si>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</si>
  <si>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</si>
  <si>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</si>
  <si>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</si>
  <si>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</si>
  <si>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</si>
  <si>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</si>
  <si>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</si>
  <si>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</si>
  <si>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</si>
  <si>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</si>
  <si>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</si>
  <si>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</si>
  <si>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</si>
  <si>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</si>
  <si>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</si>
  <si>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</si>
  <si>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</si>
  <si>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</si>
  <si>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</si>
  <si>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</si>
  <si>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</si>
  <si>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</si>
  <si>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</si>
  <si>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</si>
  <si>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</si>
  <si>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</si>
  <si>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</si>
  <si>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</si>
  <si>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</si>
  <si>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</si>
  <si>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</si>
  <si>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</si>
  <si>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</si>
  <si>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</si>
  <si>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</si>
  <si>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</si>
  <si>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</si>
  <si>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</si>
  <si>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</si>
  <si>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</si>
  <si>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</si>
  <si>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</si>
  <si>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</si>
  <si>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</si>
  <si>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</si>
  <si>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</si>
  <si>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</si>
  <si>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</si>
  <si>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</si>
  <si>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</si>
  <si>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</si>
  <si>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</si>
  <si>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</si>
  <si>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</si>
  <si>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</si>
  <si>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</si>
  <si>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</si>
  <si>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</si>
  <si>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</si>
  <si>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</si>
  <si>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</si>
  <si>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</si>
  <si>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</si>
  <si>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</si>
  <si>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</si>
  <si>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</si>
  <si>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</si>
  <si>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</si>
  <si>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</si>
  <si>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</si>
  <si>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</si>
  <si>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</si>
  <si>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</si>
  <si>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</si>
  <si>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</si>
  <si>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</si>
  <si>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</si>
  <si>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</si>
  <si>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</si>
  <si>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</si>
  <si>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</si>
  <si>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</si>
  <si>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</si>
  <si>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</si>
  <si>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</si>
  <si>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</si>
  <si>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</si>
  <si>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</si>
  <si>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</si>
  <si>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</si>
  <si>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</si>
  <si>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</si>
  <si>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</si>
  <si>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</si>
  <si>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</si>
  <si>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</si>
  <si>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</si>
  <si>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</si>
  <si>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</si>
  <si>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</si>
  <si>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</si>
  <si>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</si>
  <si>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</si>
  <si>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</si>
  <si>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</si>
  <si>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</si>
  <si>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</si>
  <si>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</si>
  <si>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</si>
  <si>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</si>
  <si>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</si>
  <si>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</si>
  <si>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</si>
  <si>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</si>
  <si>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</si>
  <si>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</si>
  <si>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</si>
  <si>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</si>
  <si>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</si>
  <si>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</si>
  <si>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</si>
  <si>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</si>
  <si>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</si>
  <si>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</si>
  <si>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</si>
  <si>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</si>
  <si>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</si>
  <si>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</si>
  <si>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</si>
  <si>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</si>
  <si>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</si>
  <si>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</si>
  <si>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</si>
  <si>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</si>
  <si>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</si>
  <si>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</si>
  <si>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</si>
  <si>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</si>
  <si>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</si>
  <si>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</si>
  <si>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</si>
  <si>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</si>
  <si>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</si>
  <si>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</si>
  <si>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</si>
  <si>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</si>
  <si>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</si>
  <si>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</si>
  <si>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</si>
  <si>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</si>
  <si>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</si>
  <si>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</si>
  <si>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</si>
  <si>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</si>
  <si>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</si>
  <si>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</si>
  <si>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</si>
  <si>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</si>
  <si>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</si>
  <si>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</si>
  <si>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</si>
  <si>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</si>
  <si>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</si>
  <si>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</si>
  <si>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</si>
  <si>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</si>
  <si>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</si>
  <si>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</si>
  <si>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</si>
  <si>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</si>
  <si>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</si>
  <si>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</si>
  <si>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</si>
  <si>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</si>
  <si>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</si>
  <si>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</si>
  <si>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</si>
  <si>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</si>
  <si>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</si>
  <si>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</si>
  <si>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</si>
  <si>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</si>
  <si>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</si>
  <si>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</si>
  <si>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</si>
  <si>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</si>
  <si>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</si>
  <si>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</si>
  <si>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</si>
  <si>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</si>
  <si>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</si>
  <si>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</si>
  <si>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</si>
  <si>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</si>
  <si>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</si>
  <si>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</si>
  <si>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</si>
  <si>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</si>
  <si>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</si>
  <si>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</si>
  <si>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</si>
  <si>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</si>
  <si>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</si>
  <si>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</si>
  <si>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</si>
  <si>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</si>
  <si>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</si>
  <si>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</si>
  <si>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</si>
  <si>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</si>
  <si>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</si>
  <si>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</si>
  <si>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</si>
  <si>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</si>
  <si>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</si>
  <si>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</si>
  <si>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</si>
  <si>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</si>
  <si>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</si>
  <si>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</si>
  <si>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</si>
  <si>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</si>
  <si>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</si>
  <si>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</si>
  <si>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</si>
  <si>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</si>
  <si>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</si>
  <si>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</si>
  <si>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</si>
  <si>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</si>
  <si>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</si>
  <si>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</si>
  <si>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</si>
  <si>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</si>
  <si>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</si>
  <si>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</si>
  <si>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</si>
  <si>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</si>
  <si>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</si>
  <si>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</si>
  <si>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</si>
  <si>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</si>
  <si>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</si>
  <si>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</si>
  <si>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</si>
  <si>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</si>
  <si>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</si>
  <si>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</si>
  <si>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</si>
  <si>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</si>
  <si>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</si>
  <si>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</si>
  <si>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</si>
  <si>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</si>
  <si>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</si>
  <si>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</si>
  <si>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</si>
  <si>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</si>
  <si>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</si>
  <si>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</si>
  <si>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</si>
  <si>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</si>
  <si>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</si>
  <si>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</si>
  <si>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</si>
  <si>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</si>
  <si>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</si>
  <si>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</si>
  <si>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</si>
  <si>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</si>
  <si>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</si>
  <si>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</si>
  <si>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</si>
  <si>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</si>
  <si>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</si>
  <si>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</si>
  <si>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</si>
  <si>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</si>
  <si>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</si>
  <si>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</si>
  <si>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</si>
  <si>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</si>
  <si>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</si>
  <si>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</si>
  <si>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</si>
  <si>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</si>
  <si>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</si>
  <si>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</si>
  <si>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</si>
  <si>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</si>
  <si>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</si>
  <si>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</si>
  <si>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</si>
  <si>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</si>
  <si>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</si>
  <si>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</si>
  <si>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</si>
  <si>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</si>
  <si>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</si>
  <si>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</si>
  <si>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</si>
  <si>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</si>
  <si>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</si>
  <si>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</si>
  <si>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</si>
  <si>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</si>
  <si>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</si>
  <si>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</si>
  <si>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</si>
  <si>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</si>
  <si>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</si>
  <si>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</si>
  <si>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</si>
  <si>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</si>
  <si>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</si>
  <si>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</si>
  <si>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</si>
  <si>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</si>
  <si>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</si>
  <si>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</si>
  <si>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</si>
  <si>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</si>
  <si>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</si>
  <si>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</si>
  <si>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</si>
  <si>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</si>
  <si>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</si>
  <si>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</si>
  <si>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</si>
  <si>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</si>
  <si>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</si>
  <si>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</si>
  <si>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</si>
  <si>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</si>
  <si>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</si>
  <si>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</si>
  <si>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</si>
  <si>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</si>
  <si>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</si>
  <si>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</si>
  <si>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</si>
  <si>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</si>
  <si>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</si>
  <si>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</si>
  <si>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</si>
  <si>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</si>
  <si>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</si>
  <si>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</si>
  <si>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</si>
  <si>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</si>
  <si>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</si>
  <si>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</si>
  <si>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</si>
  <si>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</si>
  <si>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</si>
  <si>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</si>
  <si>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</si>
  <si>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</si>
  <si>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</si>
  <si>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</si>
  <si>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</si>
  <si>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</si>
  <si>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</si>
  <si>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</si>
  <si>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</si>
  <si>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</si>
  <si>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</si>
  <si>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</si>
  <si>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</si>
  <si>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</si>
  <si>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</si>
  <si>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</si>
  <si>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</si>
  <si>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</si>
  <si>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</si>
  <si>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</si>
  <si>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</si>
  <si>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</si>
  <si>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</si>
  <si>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</si>
  <si>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</si>
  <si>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</si>
  <si>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</si>
  <si>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</si>
  <si>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</si>
  <si>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</si>
  <si>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</si>
  <si>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</si>
  <si>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</si>
  <si>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</si>
  <si>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</si>
  <si>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</si>
  <si>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</si>
  <si>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</si>
  <si>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</si>
  <si>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</si>
  <si>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</si>
  <si>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</si>
  <si>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</si>
  <si>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</si>
  <si>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</si>
  <si>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</si>
  <si>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</si>
  <si>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</si>
  <si>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</si>
  <si>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</si>
  <si>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</si>
  <si>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</si>
  <si>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</si>
  <si>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</si>
  <si>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</si>
  <si>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</si>
  <si>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</si>
  <si>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</si>
  <si>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</si>
  <si>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</si>
  <si>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</si>
  <si>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</si>
  <si>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</si>
  <si>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</si>
  <si>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</si>
  <si>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</si>
  <si>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</si>
  <si>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</si>
  <si>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</si>
  <si>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</si>
  <si>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</si>
  <si>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</si>
  <si>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</si>
  <si>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</si>
  <si>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</si>
  <si>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</si>
  <si>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</si>
  <si>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</si>
  <si>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</si>
  <si>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</si>
  <si>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</si>
  <si>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</si>
  <si>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</si>
  <si>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</si>
  <si>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</si>
  <si>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</si>
  <si>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</si>
  <si>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</si>
  <si>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</si>
  <si>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</si>
  <si>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</si>
  <si>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</si>
  <si>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</si>
  <si>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</si>
  <si>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</si>
  <si>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</si>
  <si>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</si>
  <si>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</si>
  <si>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</si>
  <si>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</si>
  <si>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</si>
  <si>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</si>
  <si>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</si>
  <si>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</si>
  <si>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</si>
  <si>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</si>
  <si>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</si>
  <si>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</si>
  <si>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</si>
  <si>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</si>
  <si>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</si>
  <si>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</si>
  <si>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</si>
  <si>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</si>
  <si>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</si>
  <si>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</si>
  <si>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</si>
  <si>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</si>
  <si>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</si>
  <si>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</si>
  <si>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</si>
  <si>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</si>
  <si>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</si>
  <si>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</si>
  <si>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</si>
  <si>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</si>
  <si>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</si>
  <si>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</si>
  <si>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</si>
  <si>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</si>
  <si>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</si>
  <si>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</si>
  <si>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</si>
  <si>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</si>
  <si>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</si>
  <si>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</si>
  <si>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</si>
  <si>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</si>
  <si>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</si>
  <si>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</si>
  <si>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</si>
  <si>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</si>
  <si>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</si>
  <si>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</si>
  <si>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</si>
  <si>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</si>
  <si>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</si>
  <si>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</si>
  <si>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</si>
  <si>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</si>
  <si>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</si>
  <si>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</si>
  <si>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</si>
  <si>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</si>
  <si>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</si>
  <si>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</si>
  <si>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</si>
  <si>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</si>
  <si>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</si>
  <si>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</si>
  <si>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</si>
  <si>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</si>
  <si>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</si>
  <si>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</si>
  <si>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</si>
  <si>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</si>
  <si>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</si>
  <si>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</si>
  <si>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</si>
  <si>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</si>
  <si>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</si>
  <si>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</si>
  <si>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</si>
  <si>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</si>
  <si>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</si>
  <si>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</si>
  <si>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</si>
  <si>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</si>
  <si>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</si>
  <si>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</si>
  <si>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</si>
  <si>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</si>
  <si>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</si>
  <si>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</si>
  <si>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</si>
  <si>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</si>
  <si>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</si>
  <si>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</si>
  <si>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</si>
  <si>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</si>
  <si>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</si>
  <si>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</si>
  <si>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</si>
  <si>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</si>
  <si>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</si>
  <si>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</si>
  <si>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</si>
  <si>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</si>
  <si>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</si>
  <si>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</si>
  <si>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</si>
  <si>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</si>
  <si>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</si>
  <si>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</si>
  <si>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</si>
  <si>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</si>
  <si>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</si>
  <si>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</si>
  <si>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</si>
  <si>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</si>
  <si>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</si>
  <si>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</si>
  <si>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</si>
  <si>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</si>
  <si>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</si>
  <si>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</si>
  <si>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</si>
  <si>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</si>
  <si>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</si>
  <si>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</si>
  <si>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</si>
  <si>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</si>
  <si>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</si>
  <si>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</si>
  <si>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</si>
  <si>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</si>
  <si>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</si>
  <si>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</si>
  <si>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</si>
  <si>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</si>
  <si>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</si>
  <si>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</si>
  <si>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</si>
  <si>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</si>
  <si>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</si>
  <si>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</si>
  <si>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</si>
  <si>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</si>
  <si>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</si>
  <si>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</si>
  <si>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</si>
  <si>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</si>
  <si>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</si>
  <si>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</si>
  <si>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</si>
  <si>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</si>
  <si>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</si>
  <si>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</si>
  <si>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</si>
  <si>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</si>
  <si>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</si>
  <si>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</si>
  <si>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</si>
  <si>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</si>
  <si>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</si>
  <si>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</si>
  <si>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</si>
  <si>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</si>
  <si>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</si>
  <si>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</si>
  <si>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</si>
  <si>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</si>
  <si>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</si>
  <si>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</si>
  <si>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</si>
  <si>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</si>
  <si>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</si>
  <si>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</si>
  <si>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</si>
  <si>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</si>
  <si>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</si>
  <si>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</si>
  <si>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</si>
  <si>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</si>
  <si>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</si>
  <si>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</si>
  <si>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</si>
  <si>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</si>
  <si>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</si>
  <si>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</si>
  <si>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</si>
  <si>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</si>
  <si>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</si>
  <si>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</si>
  <si>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</si>
  <si>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</si>
  <si>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</si>
  <si>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</si>
  <si>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</si>
  <si>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</si>
  <si>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</si>
  <si>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</si>
  <si>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</si>
  <si>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</si>
  <si>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</si>
  <si>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</si>
  <si>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</si>
  <si>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</si>
  <si>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</si>
  <si>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</si>
  <si>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</si>
  <si>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</si>
  <si>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</si>
  <si>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</si>
  <si>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</si>
  <si>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</si>
  <si>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</si>
  <si>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</si>
  <si>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</si>
  <si>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</si>
  <si>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</si>
  <si>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</si>
  <si>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</si>
  <si>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</si>
  <si>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</si>
  <si>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</si>
  <si>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</si>
  <si>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</si>
  <si>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</si>
  <si>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</si>
  <si>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</si>
  <si>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</si>
  <si>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</si>
  <si>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</si>
  <si>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</si>
  <si>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</si>
  <si>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</si>
  <si>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</si>
  <si>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</si>
  <si>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</si>
  <si>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</si>
  <si>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</si>
  <si>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</si>
  <si>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</si>
  <si>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</si>
  <si>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</si>
  <si>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</si>
  <si>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</si>
  <si>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</si>
  <si>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</si>
  <si>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</si>
  <si>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</si>
  <si>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</si>
  <si>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</si>
  <si>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</si>
  <si>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</si>
  <si>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</si>
  <si>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</si>
  <si>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</si>
  <si>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</si>
  <si>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</si>
  <si>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</si>
  <si>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</si>
  <si>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</si>
  <si>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</si>
  <si>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</si>
  <si>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</si>
  <si>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</si>
  <si>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</si>
  <si>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</si>
  <si>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</si>
  <si>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</si>
  <si>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</si>
  <si>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</si>
  <si>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</si>
  <si>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</si>
  <si>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</si>
  <si>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</si>
  <si>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</si>
  <si>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</si>
  <si>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</si>
  <si>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</si>
  <si>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</si>
  <si>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</si>
  <si>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</si>
  <si>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</si>
  <si>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</si>
  <si>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</si>
  <si>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</si>
  <si>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</si>
  <si>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</si>
  <si>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</si>
  <si>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</si>
  <si>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</si>
  <si>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</si>
  <si>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</si>
  <si>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</si>
  <si>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</si>
  <si>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</si>
  <si>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</si>
  <si>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</si>
  <si>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</si>
  <si>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</si>
  <si>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</si>
  <si>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</si>
  <si>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</si>
  <si>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</si>
  <si>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</si>
  <si>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</si>
  <si>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</si>
  <si>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</si>
  <si>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</si>
  <si>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</si>
  <si>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</si>
  <si>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</si>
  <si>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</si>
  <si>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</si>
  <si>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</si>
  <si>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</si>
  <si>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</si>
  <si>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</si>
  <si>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</si>
  <si>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</si>
  <si>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</si>
  <si>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</si>
  <si>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</si>
  <si>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</si>
  <si>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</si>
  <si>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</si>
  <si>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</si>
  <si>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</si>
  <si>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</si>
  <si>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</si>
  <si>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</si>
  <si>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</si>
  <si>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</si>
  <si>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</si>
  <si>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</si>
  <si>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</si>
  <si>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</si>
  <si>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</si>
  <si>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</si>
  <si>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</si>
  <si>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</si>
  <si>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</si>
  <si>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</si>
  <si>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</si>
  <si>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</si>
  <si>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</si>
  <si>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</si>
  <si>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</si>
  <si>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</si>
  <si>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</si>
  <si>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</si>
  <si>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</si>
  <si>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</si>
  <si>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</si>
  <si>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</si>
  <si>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</si>
  <si>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</si>
  <si>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</si>
  <si>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</si>
  <si>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</si>
  <si>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</si>
  <si>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</si>
  <si>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</si>
  <si>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</si>
  <si>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</si>
  <si>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</si>
  <si>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</si>
  <si>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</si>
  <si>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</si>
  <si>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</si>
  <si>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</si>
  <si>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</si>
  <si>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</si>
  <si>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</si>
  <si>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</si>
  <si>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</si>
  <si>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</si>
  <si>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</si>
  <si>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</si>
  <si>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</si>
  <si>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</si>
  <si>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</si>
  <si>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</si>
  <si>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</si>
  <si>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</si>
  <si>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</si>
  <si>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</si>
  <si>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</si>
  <si>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</si>
  <si>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</si>
  <si>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</si>
  <si>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</si>
  <si>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</si>
  <si>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</si>
  <si>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</si>
  <si>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</si>
  <si>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</si>
  <si>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</si>
  <si>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</si>
  <si>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</si>
  <si>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</si>
  <si>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</si>
  <si>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</si>
  <si>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</si>
  <si>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</si>
  <si>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</si>
  <si>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</si>
  <si>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</si>
  <si>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</si>
  <si>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</si>
  <si>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</si>
  <si>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</si>
  <si>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</si>
  <si>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</si>
  <si>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</si>
  <si>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</si>
  <si>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</si>
  <si>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</si>
  <si>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</si>
  <si>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</si>
  <si>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</si>
  <si>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</si>
  <si>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</si>
  <si>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</si>
  <si>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</si>
  <si>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</si>
  <si>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</si>
  <si>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</si>
  <si>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</si>
  <si>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</si>
  <si>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</si>
  <si>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</si>
  <si>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</si>
  <si>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</si>
  <si>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</si>
  <si>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</si>
  <si>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</si>
  <si>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</si>
  <si>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</si>
  <si>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</si>
  <si>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</si>
  <si>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</si>
  <si>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</si>
  <si>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</si>
  <si>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</si>
  <si>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</si>
  <si>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</si>
  <si>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</si>
  <si>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</si>
  <si>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</si>
  <si>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</si>
  <si>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</si>
  <si>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</si>
  <si>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</si>
  <si>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</si>
  <si>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</si>
  <si>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</si>
  <si>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</si>
  <si>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</si>
  <si>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</si>
  <si>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</si>
  <si>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</si>
  <si>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</si>
  <si>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</si>
  <si>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</si>
  <si>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</si>
  <si>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</si>
  <si>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</si>
  <si>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</si>
  <si>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</si>
  <si>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</si>
  <si>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</si>
  <si>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</si>
  <si>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</si>
  <si>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</si>
  <si>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</si>
  <si>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</si>
  <si>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</si>
  <si>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</si>
  <si>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</si>
  <si>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</si>
  <si>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</si>
  <si>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</si>
  <si>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</si>
  <si>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</si>
  <si>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</si>
  <si>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</si>
  <si>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</si>
  <si>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</si>
  <si>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</si>
  <si>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</si>
  <si>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</si>
  <si>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</si>
  <si>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</si>
  <si>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</si>
  <si>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</si>
  <si>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</si>
  <si>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</si>
  <si>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</si>
  <si>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</si>
  <si>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</si>
  <si>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</si>
  <si>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</si>
  <si>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</si>
  <si>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</si>
  <si>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</si>
  <si>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</si>
  <si>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</si>
  <si>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</si>
  <si>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</si>
  <si>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</si>
  <si>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</si>
  <si>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</si>
  <si>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</si>
  <si>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</si>
  <si>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</si>
  <si>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</si>
  <si>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</si>
  <si>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</si>
  <si>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</si>
  <si>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</si>
  <si>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</si>
  <si>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</si>
  <si>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</si>
  <si>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</si>
  <si>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</si>
  <si>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</si>
  <si>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</si>
  <si>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</si>
  <si>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</si>
  <si>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</si>
  <si>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</si>
  <si>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</si>
  <si>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</si>
  <si>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</si>
  <si>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</si>
  <si>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</si>
  <si>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</si>
  <si>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</si>
  <si>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</si>
  <si>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</si>
  <si>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</si>
  <si>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</si>
  <si>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</si>
  <si>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</si>
  <si>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</si>
  <si>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</si>
  <si>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</si>
  <si>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</si>
  <si>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</si>
  <si>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</si>
  <si>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</si>
  <si>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</si>
  <si>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</si>
  <si>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</si>
  <si>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</si>
  <si>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</si>
  <si>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</si>
  <si>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</si>
  <si>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</si>
  <si>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</si>
  <si>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</si>
  <si>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</si>
  <si>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</si>
  <si>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</si>
  <si>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</si>
  <si>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</si>
  <si>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</si>
  <si>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</si>
  <si>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</si>
  <si>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</si>
  <si>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</si>
  <si>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</si>
  <si>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</si>
  <si>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</si>
  <si>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</si>
  <si>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</si>
  <si>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</si>
  <si>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</si>
  <si>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</si>
  <si>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</si>
  <si>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</si>
  <si>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</si>
  <si>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</si>
  <si>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</si>
  <si>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</si>
  <si>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</si>
  <si>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</si>
  <si>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</si>
  <si>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</si>
  <si>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</si>
  <si>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</si>
  <si>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</si>
  <si>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</si>
  <si>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</si>
  <si>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</si>
  <si>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</si>
  <si>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</si>
  <si>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</si>
  <si>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</si>
  <si>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</si>
  <si>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</si>
  <si>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</si>
  <si>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</si>
  <si>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</si>
  <si>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</si>
  <si>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</si>
  <si>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</si>
  <si>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</si>
  <si>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</si>
  <si>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</si>
  <si>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</si>
  <si>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</si>
  <si>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</si>
  <si>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</si>
  <si>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</si>
  <si>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</si>
  <si>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</si>
  <si>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</si>
  <si>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</si>
  <si>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</si>
  <si>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</si>
  <si>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</si>
  <si>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</si>
  <si>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</si>
  <si>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</si>
  <si>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</si>
  <si>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</si>
  <si>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</si>
  <si>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</si>
  <si>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</si>
  <si>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</si>
  <si>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</si>
  <si>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</si>
  <si>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</si>
  <si>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</si>
  <si>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</si>
  <si>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</si>
  <si>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</si>
  <si>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</si>
  <si>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</si>
  <si>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</si>
  <si>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</si>
  <si>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</si>
  <si>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</si>
  <si>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</si>
  <si>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</si>
  <si>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</si>
  <si>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</si>
  <si>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</si>
  <si>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</si>
  <si>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</si>
  <si>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</si>
  <si>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</si>
  <si>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</si>
  <si>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</si>
  <si>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</si>
  <si>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</si>
  <si>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</si>
  <si>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</si>
  <si>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</si>
  <si>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</si>
  <si>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</si>
  <si>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</si>
  <si>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</si>
  <si>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</si>
  <si>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</si>
  <si>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</si>
  <si>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</si>
  <si>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</si>
  <si>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</si>
  <si>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</si>
  <si>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</si>
  <si>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</si>
  <si>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</si>
  <si>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</si>
  <si>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</si>
  <si>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</si>
  <si>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</si>
  <si>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</si>
  <si>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</si>
  <si>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</si>
  <si>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</si>
  <si>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</si>
  <si>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</si>
  <si>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</si>
  <si>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</si>
  <si>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</si>
  <si>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</si>
  <si>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</si>
  <si>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</si>
  <si>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</si>
  <si>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</si>
  <si>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</si>
  <si>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</si>
  <si>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</si>
  <si>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</si>
  <si>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</si>
  <si>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</si>
  <si>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</si>
  <si>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</si>
  <si>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</si>
  <si>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</si>
  <si>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</si>
  <si>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</si>
  <si>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</si>
  <si>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</si>
  <si>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</si>
  <si>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</si>
  <si>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</si>
  <si>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</si>
  <si>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</si>
  <si>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</si>
  <si>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</si>
  <si>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</si>
  <si>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</si>
  <si>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</si>
  <si>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</si>
  <si>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</si>
  <si>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</si>
  <si>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</si>
  <si>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</si>
  <si>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</si>
  <si>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</si>
  <si>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</si>
  <si>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</si>
  <si>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</si>
  <si>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</si>
  <si>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</si>
  <si>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</si>
  <si>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</si>
  <si>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</si>
  <si>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</si>
  <si>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</si>
  <si>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</si>
  <si>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</si>
  <si>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</si>
  <si>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</si>
  <si>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</si>
  <si>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</si>
  <si>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</si>
  <si>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</si>
  <si>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</si>
  <si>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</si>
  <si>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</si>
  <si>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</si>
  <si>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</si>
  <si>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</si>
  <si>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</si>
  <si>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</si>
  <si>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</si>
  <si>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</si>
  <si>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</si>
  <si>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</si>
  <si>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</si>
  <si>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</si>
  <si>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</si>
  <si>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</si>
  <si>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</si>
  <si>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</si>
  <si>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</si>
  <si>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</si>
  <si>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</si>
  <si>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</si>
  <si>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</si>
  <si>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</si>
  <si>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</si>
  <si>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</si>
  <si>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</si>
  <si>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</si>
  <si>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</si>
  <si>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</si>
  <si>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</si>
  <si>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</si>
  <si>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</si>
  <si>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</si>
  <si>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</si>
  <si>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</si>
  <si>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</si>
  <si>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</si>
  <si>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</si>
  <si>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</si>
  <si>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</si>
  <si>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</si>
  <si>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</si>
  <si>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</si>
  <si>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</si>
  <si>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</si>
  <si>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</si>
  <si>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</si>
  <si>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</si>
  <si>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</si>
  <si>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</si>
  <si>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</si>
  <si>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</si>
  <si>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</si>
  <si>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</si>
  <si>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</si>
  <si>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</si>
  <si>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</si>
  <si>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</si>
  <si>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</si>
  <si>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</si>
  <si>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</si>
  <si>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</si>
  <si>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</si>
  <si>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</si>
  <si>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</si>
  <si>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</si>
  <si>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</si>
  <si>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</si>
  <si>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</si>
  <si>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</si>
  <si>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</si>
  <si>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</si>
  <si>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</si>
  <si>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</si>
  <si>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</si>
  <si>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</si>
  <si>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</si>
  <si>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</si>
  <si>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</si>
  <si>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</si>
  <si>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</si>
  <si>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</si>
  <si>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</si>
  <si>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</si>
  <si>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</si>
  <si>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</si>
  <si>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</si>
  <si>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</si>
  <si>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</si>
  <si>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</si>
  <si>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</si>
  <si>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</si>
  <si>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</si>
  <si>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</si>
  <si>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</si>
  <si>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</si>
  <si>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</si>
  <si>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</si>
  <si>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</si>
  <si>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</si>
  <si>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</si>
  <si>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</si>
  <si>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</si>
  <si>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</si>
  <si>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</si>
  <si>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</si>
  <si>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</si>
  <si>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</si>
  <si>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</si>
  <si>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</si>
  <si>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</si>
  <si>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</si>
  <si>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</si>
  <si>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</si>
  <si>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</si>
  <si>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</si>
  <si>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</si>
  <si>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</si>
  <si>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</si>
  <si>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</si>
  <si>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</si>
  <si>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</si>
  <si>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</si>
  <si>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</si>
  <si>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</si>
  <si>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</si>
  <si>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</si>
  <si>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</si>
  <si>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</si>
  <si>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</si>
  <si>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</si>
  <si>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</si>
  <si>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</si>
  <si>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</si>
  <si>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</si>
  <si>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</si>
  <si>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</si>
  <si>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</si>
  <si>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</si>
  <si>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</si>
  <si>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</si>
  <si>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</si>
  <si>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</si>
  <si>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</si>
  <si>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</si>
  <si>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</si>
  <si>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</si>
  <si>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</si>
  <si>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</si>
  <si>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</si>
  <si>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</si>
  <si>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</si>
  <si>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</si>
  <si>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</si>
  <si>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</si>
  <si>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</si>
  <si>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</si>
  <si>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</si>
  <si>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</si>
  <si>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</si>
  <si>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</si>
  <si>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</si>
  <si>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</si>
  <si>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</si>
  <si>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</si>
  <si>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</si>
  <si>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</si>
  <si>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</si>
  <si>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</si>
  <si>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</si>
  <si>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</si>
  <si>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</si>
  <si>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</si>
  <si>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</si>
  <si>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</si>
  <si>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</si>
  <si>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</si>
  <si>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</si>
  <si>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</si>
  <si>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</si>
  <si>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</si>
  <si>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</si>
  <si>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</si>
  <si>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</si>
  <si>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</si>
  <si>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</si>
  <si>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</si>
  <si>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</si>
  <si>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</si>
  <si>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</si>
  <si>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</si>
  <si>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</si>
  <si>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</si>
  <si>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</si>
  <si>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</si>
  <si>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</si>
  <si>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</si>
  <si>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</si>
  <si>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</si>
  <si>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</si>
  <si>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</si>
  <si>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</si>
  <si>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</si>
  <si>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</si>
  <si>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</si>
  <si>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</si>
  <si>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</si>
  <si>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</si>
  <si>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</si>
  <si>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</si>
  <si>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</si>
  <si>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</si>
  <si>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</si>
  <si>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</si>
  <si>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</si>
  <si>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</si>
  <si>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</si>
  <si>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</si>
  <si>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</si>
  <si>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</si>
  <si>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</si>
  <si>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</si>
  <si>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</si>
  <si>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</si>
  <si>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</si>
  <si>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</si>
  <si>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</si>
  <si>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</si>
  <si>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</si>
  <si>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</si>
  <si>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</si>
  <si>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</si>
  <si>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</si>
  <si>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</si>
  <si>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</si>
  <si>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</si>
  <si>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</si>
  <si>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</si>
  <si>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</si>
  <si>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</si>
  <si>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</si>
  <si>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</si>
  <si>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</si>
  <si>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</si>
  <si>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</si>
  <si>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</si>
  <si>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</si>
  <si>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</si>
  <si>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</si>
  <si>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</si>
  <si>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</si>
  <si>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</si>
  <si>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</si>
  <si>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</si>
  <si>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</si>
  <si>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</si>
  <si>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</si>
  <si>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</si>
  <si>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</si>
  <si>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</si>
  <si>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</si>
  <si>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</si>
  <si>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</si>
  <si>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</si>
  <si>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</si>
  <si>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</si>
  <si>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</si>
  <si>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</si>
  <si>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</si>
  <si>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</si>
  <si>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</si>
  <si>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</si>
  <si>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</si>
  <si>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</si>
  <si>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</si>
  <si>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</si>
  <si>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</si>
  <si>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</si>
  <si>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</si>
  <si>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</si>
  <si>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</si>
  <si>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</si>
  <si>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</si>
  <si>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</si>
  <si>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</si>
  <si>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</si>
  <si>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</si>
  <si>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</si>
  <si>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</si>
  <si>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</si>
  <si>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</si>
  <si>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</si>
  <si>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</si>
  <si>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</si>
  <si>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</si>
  <si>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</si>
  <si>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</si>
  <si>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</si>
  <si>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</si>
  <si>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</si>
  <si>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</si>
  <si>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</si>
  <si>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</si>
  <si>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</si>
  <si>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</si>
  <si>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</si>
  <si>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</si>
  <si>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</si>
  <si>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</si>
  <si>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</si>
  <si>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</si>
  <si>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</si>
  <si>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</si>
  <si>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</si>
  <si>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</si>
  <si>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</si>
  <si>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</si>
  <si>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</si>
  <si>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</si>
  <si>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</si>
  <si>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</si>
  <si>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</si>
  <si>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</si>
  <si>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</si>
  <si>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</si>
  <si>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</si>
  <si>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</si>
  <si>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</si>
  <si>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</si>
  <si>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</si>
  <si>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</si>
  <si>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</si>
  <si>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</si>
  <si>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</si>
  <si>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</si>
  <si>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</si>
  <si>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</si>
  <si>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</si>
  <si>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</si>
  <si>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</si>
  <si>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</si>
  <si>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</si>
  <si>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</si>
  <si>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</si>
  <si>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</si>
  <si>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</si>
  <si>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</si>
  <si>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</si>
  <si>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</si>
  <si>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</si>
  <si>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</si>
  <si>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</si>
  <si>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</si>
  <si>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</si>
  <si>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</si>
  <si>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</si>
  <si>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</si>
  <si>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</si>
  <si>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</si>
  <si>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</si>
  <si>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</si>
  <si>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</si>
  <si>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</si>
  <si>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</si>
  <si>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</si>
  <si>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</si>
  <si>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</si>
  <si>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</si>
  <si>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</si>
  <si>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</si>
  <si>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</si>
  <si>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</si>
  <si>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</si>
  <si>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</si>
  <si>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</si>
  <si>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</si>
  <si>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</si>
  <si>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</si>
  <si>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</si>
  <si>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</si>
  <si>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</si>
  <si>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</si>
  <si>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</si>
  <si>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</si>
  <si>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</si>
  <si>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</si>
  <si>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</si>
  <si>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</si>
  <si>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</si>
  <si>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</si>
  <si>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</si>
  <si>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</si>
  <si>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</si>
  <si>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</si>
  <si>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</si>
  <si>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</si>
  <si>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</si>
  <si>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</si>
  <si>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</si>
  <si>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</si>
  <si>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</si>
  <si>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</si>
  <si>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</si>
  <si>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</si>
  <si>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</si>
  <si>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</si>
  <si>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</si>
  <si>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</si>
  <si>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</si>
  <si>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</si>
  <si>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</si>
  <si>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</si>
  <si>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</si>
  <si>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</si>
  <si>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</si>
  <si>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</si>
  <si>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</si>
  <si>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</si>
  <si>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</si>
  <si>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</si>
  <si>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</si>
  <si>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</si>
  <si>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</si>
  <si>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</si>
  <si>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</si>
  <si>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</si>
  <si>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</si>
  <si>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</si>
  <si>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</si>
  <si>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</si>
  <si>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</si>
  <si>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</si>
  <si>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</si>
  <si>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</si>
  <si>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</si>
  <si>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</si>
  <si>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</si>
  <si>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</si>
  <si>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</si>
  <si>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</si>
  <si>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</si>
  <si>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</si>
  <si>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</si>
  <si>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</si>
  <si>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</si>
  <si>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</si>
  <si>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</si>
  <si>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</si>
  <si>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</si>
  <si>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</si>
  <si>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</si>
  <si>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</si>
  <si>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</si>
  <si>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</si>
  <si>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</si>
  <si>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</si>
  <si>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</si>
  <si>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</si>
  <si>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</si>
  <si>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</si>
  <si>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</si>
  <si>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</si>
  <si>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</si>
  <si>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</si>
  <si>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</si>
  <si>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</si>
  <si>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</si>
  <si>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</si>
  <si>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</si>
  <si>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</si>
  <si>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</si>
  <si>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</si>
  <si>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</si>
  <si>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</si>
  <si>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</si>
  <si>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</si>
  <si>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</si>
  <si>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</si>
  <si>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</si>
  <si>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</si>
  <si>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</si>
  <si>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</si>
  <si>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</si>
  <si>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</si>
  <si>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</si>
  <si>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</si>
  <si>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</si>
  <si>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</si>
  <si>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</si>
  <si>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</si>
  <si>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</si>
  <si>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</si>
  <si>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</si>
  <si>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</si>
  <si>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</si>
  <si>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</si>
  <si>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</si>
  <si>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</si>
  <si>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</si>
  <si>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</si>
  <si>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</si>
  <si>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</si>
  <si>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</si>
  <si>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</si>
  <si>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</si>
  <si>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</si>
  <si>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</si>
  <si>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</si>
  <si>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</si>
  <si>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</si>
  <si>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</si>
  <si>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</si>
  <si>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</si>
  <si>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</si>
  <si>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</si>
  <si>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</si>
  <si>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</si>
  <si>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</si>
  <si>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</si>
  <si>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</si>
  <si>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</si>
  <si>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</si>
  <si>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</si>
  <si>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</si>
  <si>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</si>
  <si>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</si>
  <si>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</si>
  <si>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</si>
  <si>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</si>
  <si>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</si>
  <si>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</si>
  <si>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</si>
  <si>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</si>
  <si>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</si>
  <si>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</si>
  <si>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</si>
  <si>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</si>
  <si>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</si>
  <si>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</si>
  <si>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</si>
  <si>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</si>
  <si>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</si>
  <si>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</si>
  <si>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</si>
  <si>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</si>
  <si>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</si>
  <si>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</si>
  <si>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</si>
  <si>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</si>
  <si>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</si>
  <si>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</si>
  <si>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</si>
  <si>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</si>
  <si>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</si>
  <si>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</si>
  <si>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</si>
  <si>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</si>
  <si>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</si>
  <si>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</si>
  <si>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</si>
  <si>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</si>
  <si>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</si>
  <si>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</si>
  <si>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</si>
  <si>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</si>
  <si>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</si>
  <si>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</si>
  <si>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</si>
  <si>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</si>
  <si>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</si>
  <si>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</si>
  <si>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</si>
  <si>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</si>
  <si>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</si>
  <si>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</si>
  <si>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</si>
  <si>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</si>
  <si>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</si>
  <si>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</si>
  <si>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</si>
  <si>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</si>
  <si>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</si>
  <si>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</si>
  <si>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</si>
  <si>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</si>
  <si>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</si>
  <si>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</si>
  <si>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</si>
  <si>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</si>
  <si>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</si>
  <si>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</si>
  <si>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</si>
  <si>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</si>
  <si>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</si>
  <si>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</si>
  <si>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</si>
  <si>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</si>
  <si>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</si>
  <si>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</si>
  <si>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</si>
  <si>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</si>
  <si>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</si>
  <si>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</si>
  <si>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</si>
  <si>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</si>
  <si>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</si>
  <si>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</si>
  <si>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</si>
  <si>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</si>
  <si>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</si>
  <si>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</si>
  <si>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</si>
  <si>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</si>
  <si>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</si>
  <si>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</si>
  <si>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</si>
  <si>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</si>
  <si>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</si>
  <si>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</si>
  <si>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</si>
  <si>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</si>
  <si>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</si>
  <si>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</si>
  <si>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</si>
  <si>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</si>
  <si>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</si>
  <si>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</si>
  <si>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</si>
  <si>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</si>
  <si>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</si>
  <si>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</si>
  <si>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</si>
  <si>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</si>
  <si>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</si>
  <si>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</si>
  <si>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</si>
  <si>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</si>
  <si>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</si>
  <si>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</si>
  <si>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</si>
  <si>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</si>
  <si>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</si>
  <si>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</si>
  <si>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</si>
  <si>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</si>
  <si>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</si>
  <si>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</si>
  <si>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</si>
  <si>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</si>
  <si>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</si>
  <si>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</si>
  <si>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</si>
  <si>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</si>
  <si>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</si>
  <si>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</si>
  <si>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</si>
  <si>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</si>
  <si>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</si>
  <si>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</si>
  <si>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</si>
  <si>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</si>
  <si>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</si>
  <si>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</si>
  <si>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</si>
  <si>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</si>
  <si>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</si>
  <si>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</si>
  <si>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</si>
  <si>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</si>
  <si>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</si>
  <si>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</si>
  <si>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</si>
  <si>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</si>
  <si>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</si>
  <si>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</si>
  <si>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</si>
  <si>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</si>
  <si>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</si>
  <si>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</si>
  <si>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</si>
  <si>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</si>
  <si>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</si>
  <si>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</si>
  <si>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</si>
  <si>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</si>
  <si>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</si>
  <si>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</si>
  <si>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</si>
  <si>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</si>
  <si>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</si>
  <si>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</si>
  <si>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</si>
  <si>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</si>
  <si>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</si>
  <si>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</si>
  <si>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</si>
  <si>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</si>
  <si>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</si>
  <si>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</si>
  <si>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</si>
  <si>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</si>
  <si>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</si>
  <si>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</si>
  <si>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</si>
  <si>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</si>
  <si>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</si>
  <si>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</si>
  <si>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</si>
  <si>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</si>
  <si>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</si>
  <si>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</si>
  <si>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</si>
  <si>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</si>
  <si>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</si>
  <si>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</si>
  <si>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</si>
  <si>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</si>
  <si>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</si>
  <si>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</si>
  <si>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</si>
  <si>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</si>
  <si>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</si>
  <si>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</si>
  <si>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</si>
  <si>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</si>
  <si>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</si>
  <si>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</si>
  <si>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</si>
  <si>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</si>
  <si>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</si>
  <si>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</si>
  <si>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</si>
  <si>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</si>
  <si>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</si>
  <si>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</si>
  <si>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</si>
  <si>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</si>
  <si>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</si>
  <si>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</si>
  <si>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</si>
  <si>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</si>
  <si>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</si>
  <si>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</si>
  <si>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</si>
  <si>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</si>
  <si>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</si>
  <si>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</si>
  <si>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</si>
  <si>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</si>
  <si>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</si>
  <si>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</si>
  <si>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</si>
  <si>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</si>
  <si>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</si>
  <si>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</si>
  <si>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</si>
  <si>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</si>
  <si>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</si>
  <si>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</si>
  <si>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</si>
  <si>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</si>
  <si>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</si>
  <si>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</si>
  <si>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</si>
  <si>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</si>
  <si>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</si>
  <si>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</si>
  <si>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</si>
  <si>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</si>
  <si>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</si>
  <si>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</si>
  <si>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</si>
  <si>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</si>
  <si>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</si>
  <si>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</si>
  <si>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</si>
  <si>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</si>
  <si>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</si>
  <si>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</si>
  <si>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</si>
  <si>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</si>
  <si>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</si>
  <si>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</si>
  <si>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</si>
  <si>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</si>
  <si>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</si>
  <si>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</si>
  <si>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</si>
  <si>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</si>
  <si>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</si>
  <si>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</si>
  <si>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</si>
  <si>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</si>
  <si>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</si>
  <si>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</si>
  <si>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</si>
  <si>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</si>
  <si>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</si>
  <si>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</si>
  <si>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</si>
  <si>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</si>
  <si>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</si>
  <si>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</si>
  <si>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</si>
  <si>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</si>
  <si>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</si>
  <si>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</si>
  <si>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</si>
  <si>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</si>
  <si>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</si>
  <si>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</si>
  <si>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</si>
  <si>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</si>
  <si>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</si>
  <si>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</si>
  <si>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</si>
  <si>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</si>
  <si>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</si>
  <si>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</si>
  <si>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</si>
  <si>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</si>
  <si>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</si>
  <si>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</si>
  <si>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</si>
  <si>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</si>
  <si>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</si>
  <si>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</si>
  <si>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</si>
  <si>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</si>
  <si>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</si>
  <si>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</si>
  <si>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</si>
  <si>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</si>
  <si>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</si>
  <si>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</si>
  <si>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</si>
  <si>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</si>
  <si>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</si>
  <si>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</si>
  <si>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</si>
  <si>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</si>
  <si>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</si>
  <si>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</si>
  <si>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</si>
  <si>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</si>
  <si>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</si>
  <si>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</si>
  <si>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</si>
  <si>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</si>
  <si>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</si>
  <si>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</si>
  <si>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</si>
  <si>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</si>
  <si>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</si>
  <si>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</si>
  <si>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</si>
  <si>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</si>
  <si>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</si>
  <si>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</si>
  <si>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</si>
  <si>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</si>
  <si>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</si>
  <si>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</si>
  <si>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</si>
  <si>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</si>
  <si>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</si>
  <si>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</si>
  <si>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</si>
  <si>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</si>
  <si>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</si>
  <si>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</si>
  <si>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</si>
  <si>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</si>
  <si>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</si>
  <si>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</si>
  <si>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</si>
  <si>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</si>
  <si>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</si>
  <si>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</si>
  <si>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</si>
  <si>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</si>
  <si>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</si>
  <si>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</si>
  <si>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</si>
  <si>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</si>
  <si>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</si>
  <si>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</si>
  <si>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</si>
  <si>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</si>
  <si>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</si>
  <si>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</si>
  <si>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</si>
  <si>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</si>
  <si>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</si>
  <si>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</si>
  <si>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</si>
  <si>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</si>
  <si>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</si>
  <si>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</si>
  <si>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</si>
  <si>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</si>
  <si>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</si>
  <si>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</si>
  <si>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</si>
  <si>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</si>
  <si>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</si>
  <si>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</si>
  <si>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</si>
  <si>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</si>
  <si>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</si>
  <si>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</si>
  <si>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</si>
  <si>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</si>
  <si>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</si>
  <si>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</si>
  <si>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</si>
  <si>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</si>
  <si>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</si>
  <si>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</si>
  <si>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</si>
  <si>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</si>
  <si>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</si>
  <si>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</si>
  <si>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</si>
  <si>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</si>
  <si>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</si>
  <si>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</si>
  <si>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</si>
  <si>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</si>
  <si>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</si>
  <si>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</si>
  <si>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</si>
  <si>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</si>
  <si>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</si>
  <si>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</si>
  <si>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</si>
  <si>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</si>
  <si>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</si>
  <si>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</si>
  <si>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</si>
  <si>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</si>
  <si>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</si>
  <si>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</si>
  <si>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</si>
  <si>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</si>
  <si>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</si>
  <si>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</si>
  <si>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</si>
  <si>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</si>
  <si>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</si>
  <si>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</si>
  <si>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</si>
  <si>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</si>
  <si>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</si>
  <si>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</si>
  <si>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</si>
  <si>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</si>
  <si>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</si>
  <si>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</si>
  <si>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</si>
  <si>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</si>
  <si>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</si>
  <si>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</si>
  <si>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</si>
  <si>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</si>
  <si>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</si>
  <si>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</si>
  <si>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</si>
  <si>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</si>
  <si>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</si>
  <si>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</si>
  <si>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</si>
  <si>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</si>
  <si>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</si>
  <si>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</si>
  <si>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</si>
  <si>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</si>
  <si>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</si>
  <si>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</si>
  <si>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</si>
  <si>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</si>
  <si>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</si>
  <si>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</si>
  <si>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</si>
  <si>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</si>
  <si>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</si>
  <si>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</si>
  <si>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</si>
  <si>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</si>
  <si>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</si>
  <si>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</si>
  <si>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</si>
  <si>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</si>
  <si>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</si>
  <si>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</si>
  <si>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</si>
  <si>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</si>
  <si>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</si>
  <si>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</si>
  <si>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</si>
  <si>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</si>
  <si>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</si>
  <si>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</si>
  <si>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</si>
  <si>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</si>
  <si>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</si>
  <si>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</si>
  <si>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</si>
  <si>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</si>
  <si>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</si>
  <si>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</si>
  <si>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</si>
  <si>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</si>
  <si>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</si>
  <si>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</si>
  <si>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</si>
  <si>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</si>
  <si>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</si>
  <si>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</si>
  <si>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</si>
  <si>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</si>
  <si>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</si>
  <si>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</si>
  <si>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</si>
  <si>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</si>
  <si>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</si>
  <si>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</si>
  <si>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</si>
  <si>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</si>
  <si>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</si>
  <si>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</si>
  <si>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</si>
  <si>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</si>
  <si>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</si>
  <si>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</si>
  <si>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</si>
  <si>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</si>
  <si>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</si>
  <si>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</si>
  <si>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</si>
  <si>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</si>
  <si>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</si>
  <si>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</si>
  <si>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</si>
  <si>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</si>
  <si>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</si>
  <si>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</si>
  <si>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</si>
  <si>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</si>
  <si>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</si>
  <si>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</si>
  <si>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</si>
  <si>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</si>
  <si>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</si>
  <si>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</si>
  <si>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</si>
  <si>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</si>
  <si>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</si>
  <si>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</si>
  <si>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</si>
  <si>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</si>
  <si>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</si>
  <si>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</si>
  <si>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</si>
  <si>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</si>
  <si>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</si>
  <si>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</si>
  <si>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</si>
  <si>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</si>
  <si>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</si>
  <si>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</si>
  <si>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</si>
  <si>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</si>
  <si>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</si>
  <si>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</si>
  <si>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</si>
  <si>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</si>
  <si>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</si>
  <si>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</si>
  <si>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</si>
  <si>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</si>
  <si>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</si>
  <si>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</si>
  <si>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</si>
  <si>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</si>
  <si>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</si>
  <si>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</si>
  <si>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</si>
  <si>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</si>
  <si>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</si>
  <si>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</si>
  <si>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</si>
  <si>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</si>
  <si>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</si>
  <si>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</si>
  <si>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</si>
  <si>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</si>
  <si>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</si>
  <si>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</si>
  <si>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</si>
  <si>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</si>
  <si>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</si>
  <si>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</si>
  <si>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</si>
  <si>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</si>
  <si>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</si>
  <si>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</si>
  <si>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</si>
  <si>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</si>
  <si>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</si>
  <si>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</si>
  <si>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</si>
  <si>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</si>
  <si>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</si>
  <si>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</si>
  <si>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</si>
  <si>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</si>
  <si>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</si>
  <si>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</si>
  <si>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</si>
  <si>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</si>
  <si>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</si>
  <si>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</si>
  <si>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</si>
  <si>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</si>
  <si>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</si>
  <si>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</si>
  <si>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</si>
  <si>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</si>
  <si>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</si>
  <si>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</si>
  <si>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</si>
  <si>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</si>
  <si>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</si>
  <si>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</si>
  <si>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</si>
  <si>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</si>
  <si>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</si>
  <si>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</si>
  <si>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</si>
  <si>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</si>
  <si>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</si>
  <si>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</si>
  <si>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</si>
  <si>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</si>
  <si>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</si>
  <si>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</si>
  <si>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</si>
  <si>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</si>
  <si>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</si>
  <si>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</si>
  <si>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</si>
  <si>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</si>
  <si>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</si>
  <si>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</si>
  <si>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</si>
  <si>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</si>
  <si>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</si>
  <si>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</si>
  <si>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</si>
  <si>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</si>
  <si>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</si>
  <si>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</si>
  <si>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</si>
  <si>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</si>
  <si>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</si>
  <si>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</si>
  <si>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</si>
  <si>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</si>
  <si>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</si>
  <si>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</si>
  <si>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</si>
  <si>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</si>
  <si>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</si>
  <si>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</si>
  <si>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</si>
  <si>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</si>
  <si>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</si>
  <si>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</si>
  <si>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</si>
  <si>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</si>
  <si>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</si>
  <si>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</si>
  <si>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</si>
  <si>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</si>
  <si>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</si>
  <si>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</si>
  <si>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</si>
  <si>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</si>
  <si>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</si>
  <si>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</si>
  <si>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</si>
  <si>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</si>
  <si>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</si>
  <si>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</si>
  <si>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</si>
  <si>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</si>
  <si>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</si>
  <si>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</si>
  <si>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</si>
  <si>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</si>
  <si>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</si>
  <si>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</si>
  <si>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</si>
  <si>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</si>
  <si>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</si>
  <si>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</si>
  <si>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</si>
  <si>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</si>
  <si>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</si>
  <si>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</si>
  <si>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</si>
  <si>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</si>
  <si>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</si>
  <si>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</si>
  <si>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</si>
  <si>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</si>
  <si>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</si>
  <si>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</si>
  <si>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</si>
  <si>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</si>
  <si>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</si>
  <si>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</si>
  <si>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</si>
  <si>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</si>
  <si>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</si>
  <si>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</si>
  <si>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</si>
  <si>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</si>
  <si>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</si>
  <si>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</si>
  <si>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</si>
  <si>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</si>
  <si>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</si>
  <si>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</si>
  <si>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</si>
  <si>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</si>
  <si>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</si>
  <si>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</si>
  <si>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</si>
  <si>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</si>
  <si>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</si>
  <si>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</si>
  <si>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</si>
  <si>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</si>
  <si>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</si>
  <si>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</si>
  <si>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</si>
  <si>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</si>
  <si>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</si>
  <si>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</si>
  <si>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</si>
  <si>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</si>
  <si>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</si>
  <si>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</si>
  <si>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</si>
  <si>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</si>
  <si>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</si>
  <si>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</si>
  <si>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</si>
  <si>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</si>
  <si>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</si>
  <si>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</si>
  <si>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</si>
  <si>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</si>
  <si>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</si>
  <si>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</si>
  <si>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</si>
  <si>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</si>
  <si>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</si>
  <si>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</si>
  <si>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</si>
  <si>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</si>
  <si>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</si>
  <si>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</si>
  <si>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</si>
  <si>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</si>
  <si>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</si>
  <si>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</si>
  <si>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</si>
  <si>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</si>
  <si>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</si>
  <si>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</si>
  <si>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</si>
  <si>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</si>
  <si>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</si>
  <si>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</si>
  <si>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</si>
  <si>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</si>
  <si>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</si>
  <si>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</si>
  <si>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</si>
  <si>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</si>
  <si>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</si>
  <si>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</si>
  <si>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</si>
  <si>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</si>
  <si>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</si>
  <si>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</si>
  <si>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</si>
  <si>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</si>
  <si>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</si>
  <si>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</si>
  <si>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</si>
  <si>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</si>
  <si>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</si>
  <si>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</si>
  <si>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</si>
  <si>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</si>
  <si>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</si>
  <si>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</si>
  <si>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</si>
  <si>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</si>
  <si>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</si>
  <si>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</si>
  <si>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</si>
  <si>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</si>
  <si>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</si>
  <si>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</si>
  <si>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</si>
  <si>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</si>
  <si>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</si>
  <si>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</si>
  <si>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</si>
  <si>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</si>
  <si>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</si>
  <si>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</si>
  <si>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</si>
  <si>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</si>
  <si>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</si>
  <si>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</si>
  <si>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</si>
  <si>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</si>
  <si>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</si>
  <si>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</si>
  <si>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</si>
  <si>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</si>
  <si>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</si>
  <si>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</si>
  <si>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</si>
  <si>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</si>
  <si>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</si>
  <si>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</si>
  <si>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</si>
  <si>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</si>
  <si>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</si>
  <si>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</si>
  <si>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</si>
  <si>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</si>
  <si>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</si>
  <si>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</si>
  <si>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</si>
  <si>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</si>
  <si>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</si>
  <si>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</si>
  <si>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</si>
  <si>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</si>
  <si>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</si>
  <si>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</si>
  <si>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</si>
  <si>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</si>
  <si>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</si>
  <si>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</si>
  <si>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</si>
  <si>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</si>
  <si>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</si>
  <si>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</si>
  <si>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</si>
  <si>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</si>
  <si>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</si>
  <si>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</si>
  <si>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</si>
  <si>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</si>
  <si>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</si>
  <si>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</si>
  <si>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</si>
  <si>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</si>
  <si>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</si>
  <si>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</si>
  <si>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</si>
  <si>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</si>
  <si>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</si>
  <si>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</si>
  <si>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</si>
  <si>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</si>
  <si>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</si>
  <si>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</si>
  <si>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</si>
  <si>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</si>
  <si>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</si>
  <si>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</si>
  <si>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</si>
  <si>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</si>
  <si>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</si>
  <si>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</si>
  <si>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</si>
  <si>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</si>
  <si>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</si>
  <si>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</si>
  <si>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</si>
  <si>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</si>
  <si>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</si>
  <si>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</si>
  <si>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</si>
  <si>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</si>
  <si>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</si>
  <si>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</si>
  <si>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</si>
  <si>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</si>
  <si>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</si>
  <si>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</si>
  <si>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</si>
  <si>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</si>
  <si>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</si>
  <si>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</si>
  <si>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</si>
  <si>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</si>
  <si>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</si>
  <si>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</si>
  <si>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</si>
  <si>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</si>
  <si>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</si>
  <si>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</si>
  <si>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</si>
  <si>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</si>
  <si>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</si>
  <si>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</si>
  <si>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</si>
  <si>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</si>
  <si>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</si>
  <si>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</si>
  <si>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</si>
  <si>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</si>
  <si>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</si>
  <si>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</si>
  <si>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</si>
  <si>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</si>
  <si>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</si>
  <si>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</si>
  <si>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</si>
  <si>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</si>
  <si>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</si>
  <si>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</si>
  <si>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</si>
  <si>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</si>
  <si>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</si>
  <si>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</si>
  <si>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</si>
  <si>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</si>
  <si>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</si>
  <si>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</si>
  <si>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</si>
  <si>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</si>
  <si>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</si>
  <si>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</si>
  <si>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</si>
  <si>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</si>
  <si>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</si>
  <si>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</si>
  <si>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</si>
  <si>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</si>
  <si>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</si>
  <si>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</si>
  <si>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</si>
  <si>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</si>
  <si>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</si>
  <si>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</si>
  <si>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</si>
  <si>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</si>
  <si>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</si>
  <si>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</si>
  <si>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</si>
  <si>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</si>
  <si>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</si>
  <si>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</si>
  <si>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</si>
  <si>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</si>
  <si>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</si>
  <si>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</si>
  <si>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</si>
  <si>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</si>
  <si>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</si>
  <si>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</si>
  <si>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</si>
  <si>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</si>
  <si>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</si>
  <si>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</si>
  <si>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</si>
  <si>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</si>
  <si>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</si>
  <si>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</si>
  <si>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</si>
  <si>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</si>
  <si>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</si>
  <si>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</si>
  <si>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</si>
  <si>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</si>
  <si>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</si>
  <si>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</si>
  <si>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</si>
  <si>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</si>
  <si>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</si>
  <si>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</si>
  <si>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</si>
  <si>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</si>
  <si>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</si>
  <si>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</si>
  <si>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</si>
  <si>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</si>
  <si>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</si>
  <si>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</si>
  <si>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</si>
  <si>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</si>
  <si>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</si>
  <si>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</si>
  <si>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</si>
  <si>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</si>
  <si>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</si>
  <si>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</si>
  <si>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</si>
  <si>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</si>
  <si>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</si>
  <si>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</si>
  <si>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</si>
  <si>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</si>
  <si>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</si>
  <si>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</si>
  <si>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</si>
  <si>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</si>
  <si>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</si>
  <si>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</si>
  <si>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</si>
  <si>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</si>
  <si>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</si>
  <si>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</si>
  <si>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</si>
  <si>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</si>
  <si>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</si>
  <si>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</si>
  <si>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</si>
  <si>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</si>
  <si>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</si>
  <si>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</si>
  <si>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</si>
  <si>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</si>
  <si>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</si>
  <si>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</si>
  <si>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</si>
  <si>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</si>
  <si>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</si>
  <si>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</si>
  <si>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</si>
  <si>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</si>
  <si>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</si>
  <si>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</si>
  <si>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</si>
  <si>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</si>
  <si>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</si>
  <si>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</si>
  <si>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</si>
  <si>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</si>
  <si>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</si>
  <si>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</si>
  <si>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</si>
  <si>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</si>
  <si>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</si>
  <si>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</si>
  <si>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</si>
  <si>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</si>
  <si>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</si>
  <si>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</si>
  <si>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</si>
  <si>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</si>
  <si>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</si>
  <si>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</si>
  <si>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</si>
  <si>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</si>
  <si>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</si>
  <si>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</si>
  <si>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</si>
  <si>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</si>
  <si>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</si>
  <si>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</si>
  <si>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</si>
  <si>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</si>
  <si>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</si>
  <si>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</si>
  <si>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</si>
  <si>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</si>
  <si>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</si>
  <si>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</si>
  <si>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</si>
  <si>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</si>
  <si>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</si>
  <si>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</si>
  <si>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</si>
  <si>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</si>
  <si>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</si>
  <si>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</si>
  <si>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</si>
  <si>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</si>
  <si>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</si>
  <si>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</si>
  <si>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</si>
  <si>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</si>
  <si>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</si>
  <si>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</si>
  <si>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</si>
  <si>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</si>
  <si>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</si>
  <si>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</si>
  <si>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</si>
  <si>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</si>
  <si>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</si>
  <si>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</si>
  <si>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</si>
  <si>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</si>
  <si>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</si>
  <si>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</si>
  <si>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</si>
  <si>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</si>
  <si>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</si>
  <si>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</si>
  <si>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</si>
  <si>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</si>
  <si>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</si>
  <si>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</si>
  <si>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</si>
  <si>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</si>
  <si>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</si>
  <si>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</si>
  <si>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</si>
  <si>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</si>
  <si>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</si>
  <si>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</si>
  <si>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</si>
  <si>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</si>
  <si>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</si>
  <si>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</si>
  <si>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</si>
  <si>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</si>
  <si>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</si>
  <si>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</si>
  <si>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</si>
  <si>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</si>
  <si>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</si>
  <si>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</si>
  <si>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</si>
  <si>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</si>
  <si>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</si>
  <si>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</si>
  <si>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</si>
  <si>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</si>
  <si>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</si>
  <si>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</si>
  <si>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</si>
  <si>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</si>
  <si>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</si>
  <si>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</si>
  <si>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</si>
  <si>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</si>
  <si>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</si>
  <si>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</si>
  <si>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</si>
  <si>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</si>
  <si>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</si>
  <si>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</si>
  <si>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</si>
  <si>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</si>
  <si>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</si>
  <si>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</si>
  <si>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</si>
  <si>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</si>
  <si>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</si>
  <si>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</si>
  <si>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</si>
  <si>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</si>
  <si>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</si>
  <si>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</si>
  <si>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</si>
  <si>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</si>
  <si>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</si>
  <si>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</si>
  <si>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</si>
  <si>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</si>
  <si>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</si>
  <si>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</si>
  <si>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</si>
  <si>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</si>
  <si>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</si>
  <si>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</si>
  <si>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</si>
  <si>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</si>
  <si>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</si>
  <si>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</si>
  <si>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</si>
  <si>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</si>
  <si>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</si>
  <si>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</si>
  <si>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</si>
  <si>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</si>
  <si>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</si>
  <si>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</si>
  <si>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</si>
  <si>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</si>
  <si>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</si>
  <si>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</si>
  <si>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</si>
  <si>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</si>
  <si>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</si>
  <si>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</si>
  <si>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</si>
  <si>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</si>
  <si>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</si>
  <si>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</si>
  <si>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</si>
  <si>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</si>
  <si>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</si>
  <si>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</si>
  <si>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</si>
  <si>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</si>
  <si>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</si>
  <si>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</si>
  <si>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</si>
  <si>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</si>
  <si>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</si>
  <si>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</si>
  <si>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</si>
  <si>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</si>
  <si>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</si>
  <si>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</si>
  <si>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</si>
  <si>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</si>
  <si>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</si>
  <si>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</si>
  <si>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</si>
  <si>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</si>
  <si>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</si>
  <si>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</si>
  <si>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</si>
  <si>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</si>
  <si>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</si>
  <si>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</si>
  <si>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</si>
  <si>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</si>
  <si>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</si>
  <si>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</si>
  <si>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</si>
  <si>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</si>
  <si>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</si>
  <si>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</si>
  <si>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</si>
  <si>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</si>
  <si>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</si>
  <si>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</si>
  <si>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</si>
  <si>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</si>
  <si>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</si>
  <si>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</si>
  <si>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</si>
  <si>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</si>
  <si>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</si>
  <si>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</si>
  <si>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</si>
  <si>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</si>
  <si>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</si>
  <si>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</si>
  <si>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</si>
  <si>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</si>
  <si>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</si>
  <si>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</si>
  <si>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</si>
  <si>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</si>
  <si>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</si>
  <si>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</si>
  <si>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</si>
  <si>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</si>
  <si>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</si>
  <si>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</si>
  <si>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</si>
  <si>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</si>
  <si>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</si>
  <si>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</si>
  <si>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</si>
  <si>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</si>
  <si>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</si>
  <si>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</si>
  <si>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</si>
  <si>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</si>
  <si>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</si>
  <si>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</si>
  <si>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</si>
  <si>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</si>
  <si>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</si>
  <si>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</si>
  <si>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</si>
  <si>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</si>
  <si>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</si>
  <si>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</si>
  <si>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</si>
  <si>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</si>
  <si>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</si>
  <si>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</si>
  <si>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</si>
  <si>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</si>
  <si>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</si>
  <si>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</si>
  <si>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</si>
  <si>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</si>
  <si>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</si>
  <si>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</si>
  <si>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</si>
  <si>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</si>
  <si>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</si>
  <si>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</si>
  <si>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</si>
  <si>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</si>
  <si>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</si>
  <si>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</si>
  <si>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</si>
  <si>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</si>
  <si>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</si>
  <si>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</si>
  <si>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</si>
  <si>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</si>
  <si>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</si>
  <si>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</si>
  <si>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</si>
  <si>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</si>
  <si>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</si>
  <si>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</si>
  <si>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</si>
  <si>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</si>
  <si>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</si>
  <si>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</si>
  <si>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</si>
  <si>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</si>
  <si>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</si>
  <si>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</si>
  <si>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</si>
  <si>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</si>
  <si>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</si>
  <si>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</si>
  <si>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</si>
  <si>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</si>
  <si>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</si>
  <si>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</si>
  <si>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</si>
  <si>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</si>
  <si>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</si>
  <si>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</si>
  <si>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</si>
  <si>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</si>
  <si>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</si>
  <si>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</si>
  <si>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</si>
  <si>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</si>
  <si>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</si>
  <si>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</si>
  <si>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</si>
  <si>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</si>
  <si>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</si>
  <si>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</si>
  <si>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</si>
  <si>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</si>
  <si>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</si>
  <si>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</si>
  <si>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</si>
  <si>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</si>
  <si>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</si>
  <si>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</si>
  <si>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</si>
  <si>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</si>
  <si>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</si>
  <si>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</si>
  <si>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</si>
  <si>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</si>
  <si>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</si>
  <si>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</si>
  <si>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</si>
  <si>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</si>
  <si>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</si>
  <si>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</si>
  <si>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</si>
  <si>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</si>
  <si>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</si>
  <si>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</si>
  <si>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</si>
  <si>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</si>
  <si>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</si>
  <si>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</si>
  <si>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</si>
  <si>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</si>
  <si>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</si>
  <si>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</si>
  <si>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</si>
  <si>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</si>
  <si>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</si>
  <si>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</si>
  <si>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</si>
  <si>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</si>
  <si>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</si>
  <si>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</si>
  <si>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</si>
  <si>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</si>
  <si>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</si>
  <si>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</si>
  <si>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</si>
  <si>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</si>
  <si>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</si>
  <si>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</si>
  <si>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</si>
  <si>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</si>
  <si>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</si>
  <si>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</si>
  <si>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</si>
  <si>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</si>
  <si>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</si>
  <si>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</si>
  <si>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</si>
  <si>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</si>
  <si>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</si>
  <si>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</si>
  <si>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</si>
  <si>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</si>
  <si>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</si>
  <si>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</si>
  <si>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</si>
  <si>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</si>
  <si>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</si>
  <si>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</si>
  <si>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</si>
  <si>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</si>
  <si>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</si>
  <si>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</si>
  <si>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</si>
  <si>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</si>
  <si>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</si>
  <si>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</si>
  <si>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</si>
  <si>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</si>
  <si>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</si>
  <si>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</si>
  <si>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</si>
  <si>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</si>
  <si>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</si>
  <si>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</si>
  <si>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</si>
  <si>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</si>
  <si>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</si>
  <si>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</si>
  <si>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</si>
  <si>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</si>
  <si>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</si>
  <si>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</si>
  <si>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</si>
  <si>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</si>
  <si>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</si>
  <si>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</si>
  <si>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</si>
  <si>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</si>
  <si>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</si>
  <si>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</si>
  <si>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</si>
  <si>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</si>
  <si>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</si>
  <si>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</si>
  <si>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</si>
  <si>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</si>
  <si>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</si>
  <si>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</si>
  <si>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</si>
  <si>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</si>
  <si>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</si>
  <si>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</si>
  <si>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</si>
  <si>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</si>
  <si>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</si>
  <si>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</si>
  <si>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</si>
  <si>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</si>
  <si>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</si>
  <si>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</si>
  <si>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</si>
  <si>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</si>
  <si>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</si>
  <si>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</si>
  <si>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</si>
  <si>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</si>
  <si>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</si>
  <si>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</si>
  <si>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</si>
  <si>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</si>
  <si>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</si>
  <si>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</si>
  <si>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</si>
  <si>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</si>
  <si>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</si>
  <si>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</si>
  <si>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</si>
  <si>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</si>
  <si>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</si>
  <si>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</si>
  <si>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</si>
  <si>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</si>
  <si>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</si>
  <si>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</si>
  <si>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</si>
  <si>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</si>
  <si>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</si>
  <si>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</si>
  <si>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</si>
  <si>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</si>
  <si>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</si>
  <si>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</si>
  <si>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</si>
  <si>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</si>
  <si>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</si>
  <si>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</si>
  <si>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</si>
  <si>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</si>
  <si>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</si>
  <si>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</si>
  <si>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</si>
  <si>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</si>
  <si>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</si>
  <si>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</si>
  <si>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</si>
  <si>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</si>
  <si>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</si>
  <si>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</si>
  <si>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</si>
  <si>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</si>
  <si>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</si>
  <si>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</si>
  <si>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</si>
  <si>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</si>
  <si>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</si>
  <si>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</si>
  <si>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</si>
  <si>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</si>
  <si>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</si>
  <si>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</si>
  <si>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</si>
  <si>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</si>
  <si>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</si>
  <si>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</si>
  <si>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</si>
  <si>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</si>
  <si>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</si>
  <si>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</si>
  <si>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</si>
  <si>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</si>
  <si>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</si>
  <si>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</si>
  <si>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</si>
  <si>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</si>
  <si>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</si>
  <si>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</si>
  <si>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</si>
  <si>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</si>
  <si>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</si>
  <si>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</si>
  <si>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</si>
  <si>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</si>
  <si>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</si>
  <si>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</si>
  <si>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</si>
  <si>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</si>
  <si>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</si>
  <si>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</si>
  <si>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</si>
  <si>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</si>
  <si>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</si>
  <si>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</si>
  <si>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</si>
  <si>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</si>
  <si>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</si>
  <si>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</si>
  <si>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</si>
  <si>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</si>
  <si>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</si>
  <si>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</si>
  <si>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</si>
  <si>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</si>
  <si>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</si>
  <si>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</si>
  <si>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</si>
  <si>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</si>
  <si>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</si>
  <si>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</si>
  <si>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</si>
  <si>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</si>
  <si>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</si>
  <si>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</si>
  <si>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</si>
  <si>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</si>
  <si>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</si>
  <si>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</si>
  <si>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</si>
  <si>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</si>
  <si>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</si>
  <si>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</si>
  <si>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</si>
  <si>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</si>
  <si>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</si>
  <si>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</si>
  <si>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</si>
  <si>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</si>
  <si>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</si>
  <si>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</si>
  <si>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</si>
  <si>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</si>
  <si>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</si>
  <si>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</si>
  <si>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</si>
  <si>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</si>
  <si>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</si>
  <si>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</si>
  <si>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</si>
  <si>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</si>
  <si>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</si>
  <si>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</si>
  <si>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</si>
  <si>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</si>
  <si>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</si>
  <si>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</si>
  <si>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</si>
  <si>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</si>
  <si>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</si>
  <si>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</si>
  <si>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</si>
  <si>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</si>
  <si>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</si>
  <si>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</si>
  <si>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</si>
  <si>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</si>
  <si>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</si>
  <si>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</si>
  <si>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</si>
  <si>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</si>
  <si>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</si>
  <si>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</si>
  <si>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</si>
  <si>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</si>
  <si>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</si>
  <si>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</si>
  <si>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</si>
  <si>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</si>
  <si>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</si>
  <si>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</si>
  <si>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</si>
  <si>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</si>
  <si>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</si>
  <si>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</si>
  <si>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</si>
  <si>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</si>
  <si>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</si>
  <si>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</si>
  <si>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</si>
  <si>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</si>
  <si>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</si>
  <si>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</si>
  <si>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</si>
  <si>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</si>
  <si>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</si>
  <si>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</si>
  <si>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</si>
  <si>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</si>
  <si>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</si>
  <si>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</si>
  <si>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</si>
  <si>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</si>
  <si>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</si>
  <si>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</si>
  <si>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</si>
  <si>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</si>
  <si>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</si>
  <si>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</si>
  <si>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</si>
  <si>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</si>
  <si>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</si>
  <si>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</si>
  <si>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</si>
  <si>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</si>
  <si>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</si>
  <si>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</si>
  <si>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</si>
  <si>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</si>
  <si>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</si>
  <si>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</si>
  <si>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</si>
  <si>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</si>
  <si>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</si>
  <si>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</si>
  <si>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</si>
  <si>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</si>
  <si>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</si>
  <si>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</si>
  <si>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</si>
  <si>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</si>
  <si>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</si>
  <si>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</si>
  <si>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</si>
  <si>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</si>
  <si>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</si>
  <si>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</si>
  <si>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</si>
  <si>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</si>
  <si>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</si>
  <si>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</si>
  <si>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</si>
  <si>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</si>
  <si>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</si>
  <si>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</si>
  <si>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</si>
  <si>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</si>
  <si>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</si>
  <si>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</si>
  <si>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</si>
  <si>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</si>
  <si>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</si>
  <si>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</si>
  <si>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</si>
  <si>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</si>
  <si>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</si>
  <si>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</si>
  <si>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</si>
  <si>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</si>
  <si>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</si>
  <si>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</si>
  <si>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</si>
  <si>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</si>
  <si>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</si>
  <si>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</si>
  <si>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</si>
  <si>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</si>
  <si>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</si>
  <si>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</si>
  <si>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</si>
  <si>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</si>
  <si>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</si>
  <si>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</si>
  <si>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</si>
  <si>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</si>
  <si>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</si>
  <si>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</si>
  <si>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</si>
  <si>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</si>
  <si>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</si>
  <si>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</si>
  <si>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</si>
  <si>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</si>
  <si>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</si>
  <si>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</si>
  <si>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</si>
  <si>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</si>
  <si>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</si>
  <si>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</si>
  <si>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</si>
  <si>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</si>
  <si>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</si>
  <si>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Bad Axe Area District Library</t>
  </si>
  <si>
    <t>Briynne McCrea</t>
  </si>
  <si>
    <t>Director</t>
  </si>
  <si>
    <t>bmccrea@badaxelibrary.org</t>
  </si>
  <si>
    <t>989.269.8538</t>
  </si>
  <si>
    <t>MERS</t>
  </si>
  <si>
    <t>Level Percent</t>
  </si>
  <si>
    <t>15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</si>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</sst>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abSelected="1" zoomScaleNormal="100" workbookViewId="0">
      <pane xSplit="3" topLeftCell="F1" activePane="topRight" state="frozenSplit"/>
      <selection activeCell="C44" sqref="A1:C1048576"/>
      <selection pane="topRight" activeCell="F57" sqref="F57"/>
    </sheetView>
  </sheetViews>
  <sheetFormatPr defaultColWidth="9.140625" defaultRowHeight="15.75" x14ac:dyDescent="0.25"/>
  <cols>
    <col min="1" max="1" width="7.140625" style="38" customWidth="1"/>
    <col min="2" max="2" width="41.85546875" style="38" customWidth="1"/>
    <col min="3" max="3" width="48.7109375" style="38" customWidth="1"/>
    <col min="4" max="4" width="54" style="110" customWidth="1"/>
    <col min="5" max="5" width="27.7109375" style="2" hidden="1" customWidth="1"/>
    <col min="6" max="10" width="23.7109375" style="3" customWidth="1"/>
    <col min="11" max="11" width="36.140625" style="15" customWidth="1"/>
    <col min="12" max="12" width="37.140625" style="15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0"/>
      <c r="E1" s="31"/>
      <c r="F1" s="90"/>
      <c r="G1" s="90"/>
      <c r="H1" s="90"/>
      <c r="I1" s="90"/>
      <c r="J1" s="90"/>
      <c r="K1" s="39"/>
      <c r="L1" s="39"/>
      <c r="M1" s="31"/>
      <c r="N1" s="31"/>
      <c r="O1" s="31"/>
      <c r="P1" s="31"/>
      <c r="Q1" s="31"/>
      <c r="R1" s="31"/>
      <c r="S1" s="31"/>
    </row>
    <row r="2" spans="1:19" x14ac:dyDescent="0.25">
      <c r="A2" s="212" t="s">
        <v>7480</v>
      </c>
      <c r="B2" s="212"/>
      <c r="C2" s="33"/>
      <c r="D2" s="90"/>
      <c r="E2" s="31"/>
      <c r="F2" s="90"/>
      <c r="G2" s="90"/>
      <c r="H2" s="90"/>
      <c r="I2" s="90"/>
      <c r="J2" s="90"/>
      <c r="K2" s="39"/>
      <c r="L2" s="39"/>
      <c r="M2" s="31"/>
      <c r="N2" s="31"/>
      <c r="O2" s="31"/>
      <c r="P2" s="31"/>
      <c r="Q2" s="31"/>
      <c r="R2" s="31"/>
      <c r="S2" s="31"/>
    </row>
    <row r="3" spans="1:19" s="47" customFormat="1" ht="18.75" x14ac:dyDescent="0.25">
      <c r="A3" s="216" t="s">
        <v>7302</v>
      </c>
      <c r="B3" s="216"/>
      <c r="C3" s="216"/>
      <c r="D3" s="216"/>
      <c r="E3" s="46"/>
      <c r="F3" s="91"/>
      <c r="G3" s="92"/>
      <c r="H3" s="92"/>
      <c r="I3" s="92"/>
      <c r="J3" s="92"/>
    </row>
    <row r="4" spans="1:19" ht="16.5" thickBot="1" x14ac:dyDescent="0.3">
      <c r="A4" s="15"/>
      <c r="B4" s="15"/>
      <c r="C4" s="15"/>
      <c r="D4" s="122"/>
      <c r="E4" s="15"/>
      <c r="F4" s="1"/>
      <c r="G4" s="1"/>
      <c r="H4" s="1"/>
      <c r="I4" s="1"/>
      <c r="J4" s="1"/>
      <c r="M4" s="15"/>
      <c r="N4" s="15"/>
      <c r="O4" s="15"/>
      <c r="P4" s="15"/>
      <c r="Q4" s="15"/>
      <c r="R4" s="15"/>
      <c r="S4" s="15"/>
    </row>
    <row r="5" spans="1:19" x14ac:dyDescent="0.25">
      <c r="A5" s="15"/>
      <c r="B5" s="10" t="s">
        <v>7481</v>
      </c>
      <c r="C5" s="260" t="s">
        <v>7493</v>
      </c>
      <c r="D5" s="219" t="s">
        <v>7474</v>
      </c>
      <c r="M5" s="15"/>
      <c r="N5" s="15"/>
      <c r="O5" s="15"/>
      <c r="P5" s="15"/>
      <c r="Q5" s="15"/>
      <c r="R5" s="15"/>
      <c r="S5" s="15"/>
    </row>
    <row r="6" spans="1:19" x14ac:dyDescent="0.25">
      <c r="A6" s="15"/>
      <c r="B6" s="108" t="s">
        <v>10</v>
      </c>
      <c r="C6" s="261" t="s">
        <v>1926</v>
      </c>
      <c r="D6" s="220"/>
      <c r="M6" s="15"/>
      <c r="N6" s="15"/>
      <c r="O6" s="15"/>
      <c r="P6" s="15"/>
      <c r="Q6" s="15"/>
      <c r="R6" s="15"/>
      <c r="S6" s="15"/>
    </row>
    <row r="7" spans="1:19" x14ac:dyDescent="0.25">
      <c r="A7" s="15"/>
      <c r="B7" s="11" t="s">
        <v>7218</v>
      </c>
      <c r="C7" s="65" t="str">
        <f>IFERROR(VLOOKUP(C6,'Unit Type'!B2:C7179,2,FALSE),"")</f>
        <v>Library</v>
      </c>
      <c r="D7" s="220"/>
      <c r="M7" s="15"/>
      <c r="N7" s="15"/>
      <c r="O7" s="15"/>
      <c r="P7" s="15"/>
      <c r="Q7" s="15"/>
      <c r="R7" s="15"/>
      <c r="S7" s="15"/>
    </row>
    <row r="8" spans="1:19" x14ac:dyDescent="0.25">
      <c r="A8" s="15"/>
      <c r="B8" s="11" t="s">
        <v>7317</v>
      </c>
      <c r="C8" s="106" t="str">
        <f>IFERROR(VLOOKUP(C6,'Unit Type'!B2:E7179,4,FALSE),"")</f>
        <v>June</v>
      </c>
      <c r="D8" s="220"/>
      <c r="M8" s="15"/>
      <c r="N8" s="15"/>
      <c r="O8" s="15"/>
      <c r="P8" s="15"/>
      <c r="Q8" s="15"/>
      <c r="R8" s="15"/>
      <c r="S8" s="15"/>
    </row>
    <row r="9" spans="1:19" x14ac:dyDescent="0.25">
      <c r="A9" s="15"/>
      <c r="B9" s="11" t="s">
        <v>7308</v>
      </c>
      <c r="C9" s="265">
        <v>2024</v>
      </c>
      <c r="D9" s="221"/>
      <c r="M9" s="15"/>
      <c r="N9" s="15"/>
      <c r="O9" s="15"/>
      <c r="P9" s="15"/>
      <c r="Q9" s="15"/>
      <c r="R9" s="15"/>
      <c r="S9" s="15"/>
    </row>
    <row r="10" spans="1:19" x14ac:dyDescent="0.25">
      <c r="A10" s="15"/>
      <c r="B10" s="11" t="s">
        <v>7280</v>
      </c>
      <c r="C10" s="262" t="s">
        <v>7494</v>
      </c>
      <c r="D10" s="222" t="s">
        <v>7475</v>
      </c>
      <c r="M10" s="15"/>
      <c r="N10" s="15"/>
      <c r="O10" s="15"/>
      <c r="P10" s="15"/>
      <c r="Q10" s="15"/>
      <c r="R10" s="15"/>
      <c r="S10" s="15"/>
    </row>
    <row r="11" spans="1:19" x14ac:dyDescent="0.25">
      <c r="A11" s="15"/>
      <c r="B11" s="11" t="s">
        <v>7282</v>
      </c>
      <c r="C11" s="262" t="s">
        <v>7495</v>
      </c>
      <c r="D11" s="220"/>
      <c r="M11" s="15"/>
      <c r="N11" s="15"/>
      <c r="O11" s="15"/>
      <c r="P11" s="15"/>
      <c r="Q11" s="15"/>
      <c r="R11" s="15"/>
      <c r="S11" s="15"/>
    </row>
    <row r="12" spans="1:19" x14ac:dyDescent="0.25">
      <c r="A12" s="15"/>
      <c r="B12" s="11" t="s">
        <v>7281</v>
      </c>
      <c r="C12" s="263" t="s">
        <v>7496</v>
      </c>
      <c r="D12" s="220"/>
      <c r="M12" s="15"/>
      <c r="N12" s="15"/>
      <c r="O12" s="15"/>
      <c r="P12" s="15"/>
      <c r="Q12" s="15"/>
      <c r="R12" s="15"/>
      <c r="S12" s="15"/>
    </row>
    <row r="13" spans="1:19" ht="16.5" thickBot="1" x14ac:dyDescent="0.3">
      <c r="A13" s="15"/>
      <c r="B13" s="12" t="s">
        <v>13</v>
      </c>
      <c r="C13" s="264" t="s">
        <v>7497</v>
      </c>
      <c r="D13" s="223"/>
      <c r="E13" s="16"/>
      <c r="F13" s="18"/>
      <c r="G13" s="18"/>
      <c r="M13" s="15"/>
      <c r="N13" s="15"/>
      <c r="O13" s="15"/>
      <c r="P13" s="15"/>
      <c r="Q13" s="15"/>
      <c r="R13" s="15"/>
      <c r="S13" s="15"/>
    </row>
    <row r="14" spans="1:19" ht="16.5" thickBot="1" x14ac:dyDescent="0.3">
      <c r="A14" s="15"/>
      <c r="B14" s="5"/>
      <c r="C14" s="6"/>
      <c r="D14" s="123"/>
      <c r="E14" s="16"/>
      <c r="F14" s="8"/>
      <c r="G14" s="18"/>
      <c r="M14" s="15"/>
      <c r="N14" s="15"/>
      <c r="O14" s="15"/>
      <c r="P14" s="15"/>
      <c r="Q14" s="15"/>
      <c r="R14" s="15"/>
      <c r="S14" s="15"/>
    </row>
    <row r="15" spans="1:19" ht="19.149999999999999" customHeight="1" x14ac:dyDescent="0.25">
      <c r="A15" s="15"/>
      <c r="B15" s="10" t="s">
        <v>7222</v>
      </c>
      <c r="C15" s="266" t="s">
        <v>7498</v>
      </c>
      <c r="D15" s="213" t="s">
        <v>7237</v>
      </c>
      <c r="E15" s="16"/>
      <c r="F15" s="8"/>
      <c r="G15" s="18"/>
      <c r="M15" s="15"/>
      <c r="N15" s="15"/>
      <c r="O15" s="15"/>
      <c r="P15" s="15"/>
      <c r="Q15" s="15"/>
      <c r="R15" s="15"/>
      <c r="S15" s="15"/>
    </row>
    <row r="16" spans="1:19" ht="19.149999999999999" customHeight="1" x14ac:dyDescent="0.25">
      <c r="A16" s="15"/>
      <c r="B16" s="11" t="s">
        <v>7223</v>
      </c>
      <c r="C16" s="4"/>
      <c r="D16" s="214"/>
      <c r="E16" s="16"/>
      <c r="F16" s="8" t="s">
        <v>7246</v>
      </c>
      <c r="G16" s="18"/>
      <c r="M16" s="15"/>
      <c r="N16" s="15"/>
      <c r="O16" s="15"/>
      <c r="P16" s="15"/>
      <c r="Q16" s="15"/>
      <c r="R16" s="15"/>
      <c r="S16" s="15"/>
    </row>
    <row r="17" spans="1:19" ht="19.149999999999999" customHeight="1" x14ac:dyDescent="0.25">
      <c r="A17" s="15"/>
      <c r="B17" s="11" t="s">
        <v>7219</v>
      </c>
      <c r="C17" s="4"/>
      <c r="D17" s="214"/>
      <c r="E17" s="16"/>
      <c r="F17" s="8" t="s">
        <v>7247</v>
      </c>
      <c r="G17" s="18"/>
      <c r="M17" s="15"/>
      <c r="N17" s="15"/>
      <c r="O17" s="15"/>
      <c r="P17" s="15"/>
      <c r="Q17" s="15"/>
      <c r="R17" s="15"/>
      <c r="S17" s="15"/>
    </row>
    <row r="18" spans="1:19" ht="19.149999999999999" customHeight="1" x14ac:dyDescent="0.25">
      <c r="A18" s="15"/>
      <c r="B18" s="11" t="s">
        <v>7220</v>
      </c>
      <c r="C18" s="4"/>
      <c r="D18" s="214"/>
      <c r="E18" s="16"/>
      <c r="F18" s="8"/>
      <c r="G18" s="18"/>
      <c r="M18" s="15"/>
      <c r="N18" s="15"/>
      <c r="O18" s="15"/>
      <c r="P18" s="15"/>
      <c r="Q18" s="15"/>
      <c r="R18" s="15"/>
      <c r="S18" s="15"/>
    </row>
    <row r="19" spans="1:19" ht="19.149999999999999" customHeight="1" thickBot="1" x14ac:dyDescent="0.3">
      <c r="A19" s="15"/>
      <c r="B19" s="12" t="s">
        <v>7221</v>
      </c>
      <c r="C19" s="13"/>
      <c r="D19" s="215"/>
      <c r="E19" s="16"/>
      <c r="F19" s="9" t="s">
        <v>7248</v>
      </c>
      <c r="G19" s="18"/>
      <c r="M19" s="15"/>
      <c r="N19" s="15"/>
      <c r="O19" s="15"/>
      <c r="P19" s="15"/>
      <c r="Q19" s="15"/>
      <c r="R19" s="15"/>
      <c r="S19" s="15"/>
    </row>
    <row r="20" spans="1:19" x14ac:dyDescent="0.25">
      <c r="A20" s="15"/>
      <c r="B20" s="2"/>
      <c r="C20" s="2"/>
      <c r="D20" s="1"/>
      <c r="E20" s="17"/>
      <c r="F20" s="9" t="s">
        <v>7249</v>
      </c>
      <c r="G20" s="44"/>
      <c r="H20" s="1"/>
      <c r="I20" s="1"/>
      <c r="J20" s="1"/>
      <c r="M20" s="15"/>
      <c r="N20" s="15"/>
      <c r="O20" s="15"/>
      <c r="P20" s="15"/>
      <c r="Q20" s="15"/>
      <c r="R20" s="15"/>
      <c r="S20" s="15"/>
    </row>
    <row r="21" spans="1:19" x14ac:dyDescent="0.25">
      <c r="A21" s="96" t="s">
        <v>5</v>
      </c>
      <c r="B21" s="234" t="s">
        <v>7260</v>
      </c>
      <c r="C21" s="234"/>
      <c r="D21" s="109" t="s">
        <v>6</v>
      </c>
      <c r="E21" s="97" t="s">
        <v>12</v>
      </c>
      <c r="F21" s="98" t="s">
        <v>7229</v>
      </c>
      <c r="G21" s="98" t="s">
        <v>7230</v>
      </c>
      <c r="H21" s="98" t="s">
        <v>7231</v>
      </c>
      <c r="I21" s="98" t="s">
        <v>7232</v>
      </c>
      <c r="J21" s="98" t="s">
        <v>7233</v>
      </c>
      <c r="M21" s="15"/>
      <c r="N21" s="15"/>
      <c r="O21" s="15"/>
      <c r="P21" s="15"/>
      <c r="Q21" s="15"/>
      <c r="R21" s="15"/>
      <c r="S21" s="15"/>
    </row>
    <row r="22" spans="1:19" x14ac:dyDescent="0.25">
      <c r="A22" s="84">
        <v>1</v>
      </c>
      <c r="B22" s="205" t="s">
        <v>7482</v>
      </c>
      <c r="C22" s="206"/>
      <c r="D22" s="20" t="s">
        <v>2</v>
      </c>
      <c r="E22" s="85"/>
      <c r="F22" s="103" t="str">
        <f>IF(OR($C$7="County",$C$7="Township",$C$7="City",$C$7="Village"),"YES","NO")</f>
        <v>NO</v>
      </c>
      <c r="G22" s="103" t="str">
        <f t="shared" ref="G22:J22" si="0">IF(OR($C$7="County",$C$7="Township",$C$7="City",$C$7="Village"),"YES","NO")</f>
        <v>NO</v>
      </c>
      <c r="H22" s="103" t="str">
        <f t="shared" si="0"/>
        <v>NO</v>
      </c>
      <c r="I22" s="103" t="str">
        <f t="shared" si="0"/>
        <v>NO</v>
      </c>
      <c r="J22" s="104" t="str">
        <f t="shared" si="0"/>
        <v>NO</v>
      </c>
      <c r="K22" s="2"/>
      <c r="L22" s="2"/>
      <c r="Q22" s="15"/>
      <c r="R22" s="15"/>
      <c r="S22" s="15"/>
    </row>
    <row r="23" spans="1:19" s="100" customFormat="1" ht="31.5" customHeight="1" x14ac:dyDescent="0.25">
      <c r="A23" s="86">
        <v>2</v>
      </c>
      <c r="B23" s="224" t="s">
        <v>7</v>
      </c>
      <c r="C23" s="225"/>
      <c r="D23" s="87" t="s">
        <v>7305</v>
      </c>
      <c r="E23" s="87" t="s">
        <v>7251</v>
      </c>
      <c r="F23" s="86" t="str">
        <f>IF(C15=0,"", C15)</f>
        <v>MERS</v>
      </c>
      <c r="G23" s="86" t="str">
        <f>IF(C16=0,"", C16)</f>
        <v/>
      </c>
      <c r="H23" s="86" t="str">
        <f>IF(C17=0,"", C17)</f>
        <v/>
      </c>
      <c r="I23" s="86" t="str">
        <f>IF(C18=0,"", C18)</f>
        <v/>
      </c>
      <c r="J23" s="99" t="str">
        <f>IF(C19=0,"", C19)</f>
        <v/>
      </c>
    </row>
    <row r="24" spans="1:19" s="14" customFormat="1" x14ac:dyDescent="0.25">
      <c r="A24" s="77">
        <v>3</v>
      </c>
      <c r="B24" s="217" t="s">
        <v>7261</v>
      </c>
      <c r="C24" s="218"/>
      <c r="D24" s="22"/>
      <c r="E24" s="23"/>
      <c r="F24" s="173"/>
      <c r="G24" s="173"/>
      <c r="H24" s="173"/>
      <c r="I24" s="173"/>
      <c r="J24" s="174"/>
      <c r="K24" s="40"/>
      <c r="L24" s="40"/>
    </row>
    <row r="25" spans="1:19" x14ac:dyDescent="0.25">
      <c r="A25" s="72">
        <v>4</v>
      </c>
      <c r="B25" s="226" t="s">
        <v>7235</v>
      </c>
      <c r="C25" s="227"/>
      <c r="D25" s="24" t="s">
        <v>3</v>
      </c>
      <c r="E25" s="21" t="s">
        <v>7252</v>
      </c>
      <c r="F25" s="175">
        <v>208049</v>
      </c>
      <c r="G25" s="175"/>
      <c r="H25" s="175"/>
      <c r="I25" s="175"/>
      <c r="J25" s="176"/>
    </row>
    <row r="26" spans="1:19" x14ac:dyDescent="0.25">
      <c r="A26" s="70">
        <v>5</v>
      </c>
      <c r="B26" s="228" t="s">
        <v>11</v>
      </c>
      <c r="C26" s="229"/>
      <c r="D26" s="20" t="s">
        <v>3</v>
      </c>
      <c r="E26" s="19" t="s">
        <v>7252</v>
      </c>
      <c r="F26" s="177">
        <v>272678</v>
      </c>
      <c r="G26" s="177"/>
      <c r="H26" s="177"/>
      <c r="I26" s="177"/>
      <c r="J26" s="178"/>
    </row>
    <row r="27" spans="1:19" x14ac:dyDescent="0.25">
      <c r="A27" s="72">
        <v>6</v>
      </c>
      <c r="B27" s="226" t="s">
        <v>4</v>
      </c>
      <c r="C27" s="227"/>
      <c r="D27" s="24" t="s">
        <v>2</v>
      </c>
      <c r="E27" s="21" t="s">
        <v>7252</v>
      </c>
      <c r="F27" s="179">
        <f>IFERROR(F25/F26,"")</f>
        <v>0.76298417914169825</v>
      </c>
      <c r="G27" s="179" t="str">
        <f>IFERROR(G25/G26,"")</f>
        <v/>
      </c>
      <c r="H27" s="179" t="str">
        <f>IFERROR(H25/H26,"")</f>
        <v/>
      </c>
      <c r="I27" s="179" t="str">
        <f>IFERROR(I25/I26,"")</f>
        <v/>
      </c>
      <c r="J27" s="180" t="str">
        <f>IFERROR(J25/J26,"")</f>
        <v/>
      </c>
      <c r="K27" s="2"/>
      <c r="L27" s="2"/>
      <c r="Q27" s="15"/>
      <c r="R27" s="15"/>
      <c r="S27" s="15"/>
    </row>
    <row r="28" spans="1:19" x14ac:dyDescent="0.25">
      <c r="A28" s="70">
        <v>7</v>
      </c>
      <c r="B28" s="228" t="s">
        <v>9</v>
      </c>
      <c r="C28" s="229"/>
      <c r="D28" s="20" t="s">
        <v>3</v>
      </c>
      <c r="E28" s="19" t="s">
        <v>7252</v>
      </c>
      <c r="F28" s="177">
        <v>6308</v>
      </c>
      <c r="G28" s="177"/>
      <c r="H28" s="177"/>
      <c r="I28" s="177"/>
      <c r="J28" s="181"/>
    </row>
    <row r="29" spans="1:19" x14ac:dyDescent="0.25">
      <c r="A29" s="72">
        <v>8</v>
      </c>
      <c r="B29" s="230" t="s">
        <v>1</v>
      </c>
      <c r="C29" s="231"/>
      <c r="D29" s="24" t="s">
        <v>3</v>
      </c>
      <c r="E29" s="21" t="s">
        <v>7252</v>
      </c>
      <c r="F29" s="175">
        <v>425639</v>
      </c>
      <c r="G29" s="175"/>
      <c r="H29" s="175"/>
      <c r="I29" s="175"/>
      <c r="J29" s="182"/>
      <c r="K29" s="2"/>
      <c r="L29" s="2"/>
      <c r="Q29" s="15"/>
      <c r="R29" s="15"/>
      <c r="S29" s="15"/>
    </row>
    <row r="30" spans="1:19" x14ac:dyDescent="0.25">
      <c r="A30" s="70">
        <v>9</v>
      </c>
      <c r="B30" s="232" t="s">
        <v>7236</v>
      </c>
      <c r="C30" s="233"/>
      <c r="D30" s="80" t="s">
        <v>2</v>
      </c>
      <c r="E30" s="81" t="s">
        <v>7252</v>
      </c>
      <c r="F30" s="183">
        <f>IFERROR(SUM($F$28:$J$28)/F29,"")</f>
        <v>1.4820070529251314E-2</v>
      </c>
      <c r="G30" s="183" t="str">
        <f>IFERROR(SUM($F$28:$J$28)/G29,"")</f>
        <v/>
      </c>
      <c r="H30" s="183" t="str">
        <f>IFERROR(SUM($F$28:$J$28)/H29,"")</f>
        <v/>
      </c>
      <c r="I30" s="183" t="str">
        <f>IFERROR(SUM($F$28:$J$28)/I29,"")</f>
        <v/>
      </c>
      <c r="J30" s="184" t="str">
        <f>IFERROR(SUM($F$28:$J$28)/J29,"")</f>
        <v/>
      </c>
    </row>
    <row r="31" spans="1:19" x14ac:dyDescent="0.25">
      <c r="A31" s="77">
        <v>10</v>
      </c>
      <c r="B31" s="217" t="s">
        <v>7264</v>
      </c>
      <c r="C31" s="218"/>
      <c r="D31" s="26"/>
      <c r="E31" s="26"/>
      <c r="F31" s="173"/>
      <c r="G31" s="173"/>
      <c r="H31" s="173"/>
      <c r="I31" s="173"/>
      <c r="J31" s="174"/>
    </row>
    <row r="32" spans="1:19" ht="31.5" x14ac:dyDescent="0.25">
      <c r="A32" s="70">
        <v>11</v>
      </c>
      <c r="B32" s="228" t="s">
        <v>7239</v>
      </c>
      <c r="C32" s="229"/>
      <c r="D32" s="80" t="s">
        <v>7478</v>
      </c>
      <c r="E32" s="27" t="s">
        <v>7292</v>
      </c>
      <c r="F32" s="185">
        <v>1</v>
      </c>
      <c r="G32" s="186"/>
      <c r="H32" s="186"/>
      <c r="I32" s="186"/>
      <c r="J32" s="187"/>
    </row>
    <row r="33" spans="1:17" ht="31.5" x14ac:dyDescent="0.25">
      <c r="A33" s="72">
        <v>12</v>
      </c>
      <c r="B33" s="226" t="s">
        <v>7309</v>
      </c>
      <c r="C33" s="227"/>
      <c r="D33" s="114" t="s">
        <v>7478</v>
      </c>
      <c r="E33" s="28" t="s">
        <v>7292</v>
      </c>
      <c r="F33" s="188">
        <v>0</v>
      </c>
      <c r="G33" s="189"/>
      <c r="H33" s="189"/>
      <c r="I33" s="189"/>
      <c r="J33" s="190"/>
    </row>
    <row r="34" spans="1:17" ht="31.5" x14ac:dyDescent="0.25">
      <c r="A34" s="70">
        <v>13</v>
      </c>
      <c r="B34" s="228" t="s">
        <v>7265</v>
      </c>
      <c r="C34" s="229"/>
      <c r="D34" s="80" t="s">
        <v>7478</v>
      </c>
      <c r="E34" s="27" t="s">
        <v>7293</v>
      </c>
      <c r="F34" s="185">
        <v>1</v>
      </c>
      <c r="G34" s="186"/>
      <c r="H34" s="186"/>
      <c r="I34" s="186"/>
      <c r="J34" s="187"/>
    </row>
    <row r="35" spans="1:17" x14ac:dyDescent="0.25">
      <c r="A35" s="77">
        <v>14</v>
      </c>
      <c r="B35" s="217" t="s">
        <v>7262</v>
      </c>
      <c r="C35" s="218"/>
      <c r="D35" s="26"/>
      <c r="E35" s="26"/>
      <c r="F35" s="173"/>
      <c r="G35" s="173"/>
      <c r="H35" s="173"/>
      <c r="I35" s="173"/>
      <c r="J35" s="174"/>
    </row>
    <row r="36" spans="1:17" ht="31.5" x14ac:dyDescent="0.25">
      <c r="A36" s="70">
        <v>15</v>
      </c>
      <c r="B36" s="228" t="s">
        <v>7310</v>
      </c>
      <c r="C36" s="229"/>
      <c r="D36" s="80" t="s">
        <v>7479</v>
      </c>
      <c r="E36" s="82" t="s">
        <v>7294</v>
      </c>
      <c r="F36" s="191">
        <v>0.11600000000000001</v>
      </c>
      <c r="G36" s="191"/>
      <c r="H36" s="191"/>
      <c r="I36" s="191"/>
      <c r="J36" s="192"/>
    </row>
    <row r="37" spans="1:17" s="14" customFormat="1" ht="31.5" x14ac:dyDescent="0.25">
      <c r="A37" s="72">
        <v>16</v>
      </c>
      <c r="B37" s="226" t="s">
        <v>7311</v>
      </c>
      <c r="C37" s="227"/>
      <c r="D37" s="115" t="s">
        <v>7479</v>
      </c>
      <c r="E37" s="57" t="s">
        <v>7294</v>
      </c>
      <c r="F37" s="193">
        <v>8.0699999999999994E-2</v>
      </c>
      <c r="G37" s="193"/>
      <c r="H37" s="193"/>
      <c r="I37" s="193"/>
      <c r="J37" s="194"/>
      <c r="K37" s="40"/>
      <c r="L37" s="40"/>
    </row>
    <row r="38" spans="1:17" ht="31.5" x14ac:dyDescent="0.25">
      <c r="A38" s="70">
        <v>17</v>
      </c>
      <c r="B38" s="228" t="s">
        <v>7312</v>
      </c>
      <c r="C38" s="229"/>
      <c r="D38" s="80" t="s">
        <v>7479</v>
      </c>
      <c r="E38" s="82" t="s">
        <v>7294</v>
      </c>
      <c r="F38" s="191">
        <v>6.4899999999999999E-2</v>
      </c>
      <c r="G38" s="191"/>
      <c r="H38" s="191"/>
      <c r="I38" s="191"/>
      <c r="J38" s="192"/>
    </row>
    <row r="39" spans="1:17" x14ac:dyDescent="0.25">
      <c r="A39" s="77">
        <v>18</v>
      </c>
      <c r="B39" s="217" t="s">
        <v>7263</v>
      </c>
      <c r="C39" s="218"/>
      <c r="D39" s="22"/>
      <c r="E39" s="23"/>
      <c r="F39" s="173"/>
      <c r="G39" s="173"/>
      <c r="H39" s="173"/>
      <c r="I39" s="173"/>
      <c r="J39" s="174"/>
    </row>
    <row r="40" spans="1:17" ht="31.5" x14ac:dyDescent="0.25">
      <c r="A40" s="70">
        <v>19</v>
      </c>
      <c r="B40" s="228" t="s">
        <v>7240</v>
      </c>
      <c r="C40" s="229"/>
      <c r="D40" s="80" t="s">
        <v>7478</v>
      </c>
      <c r="E40" s="27" t="s">
        <v>7295</v>
      </c>
      <c r="F40" s="195">
        <v>6.93E-2</v>
      </c>
      <c r="G40" s="196"/>
      <c r="H40" s="196"/>
      <c r="I40" s="196"/>
      <c r="J40" s="197"/>
    </row>
    <row r="41" spans="1:17" ht="31.5" x14ac:dyDescent="0.25">
      <c r="A41" s="72">
        <v>20</v>
      </c>
      <c r="B41" s="226" t="s">
        <v>7277</v>
      </c>
      <c r="C41" s="227"/>
      <c r="D41" s="114" t="s">
        <v>7478</v>
      </c>
      <c r="E41" s="28" t="s">
        <v>7296</v>
      </c>
      <c r="F41" s="198" t="s">
        <v>7499</v>
      </c>
      <c r="G41" s="198"/>
      <c r="H41" s="198"/>
      <c r="I41" s="198"/>
      <c r="J41" s="199"/>
      <c r="K41" s="41"/>
    </row>
    <row r="42" spans="1:17" s="14" customFormat="1" ht="31.5" x14ac:dyDescent="0.25">
      <c r="A42" s="70">
        <v>21</v>
      </c>
      <c r="B42" s="228" t="s">
        <v>7278</v>
      </c>
      <c r="C42" s="229"/>
      <c r="D42" s="80" t="s">
        <v>7478</v>
      </c>
      <c r="E42" s="27" t="s">
        <v>7296</v>
      </c>
      <c r="F42" s="200" t="s">
        <v>7500</v>
      </c>
      <c r="G42" s="200"/>
      <c r="H42" s="200"/>
      <c r="I42" s="200"/>
      <c r="J42" s="201"/>
      <c r="K42" s="40"/>
      <c r="L42" s="40"/>
    </row>
    <row r="43" spans="1:17" s="14" customFormat="1" ht="31.5" x14ac:dyDescent="0.25">
      <c r="A43" s="72">
        <v>22</v>
      </c>
      <c r="B43" s="226" t="s">
        <v>7289</v>
      </c>
      <c r="C43" s="227"/>
      <c r="D43" s="114" t="s">
        <v>7478</v>
      </c>
      <c r="E43" s="28" t="s">
        <v>7297</v>
      </c>
      <c r="F43" s="189" t="s">
        <v>7501</v>
      </c>
      <c r="G43" s="189"/>
      <c r="H43" s="189"/>
      <c r="I43" s="189"/>
      <c r="J43" s="190"/>
      <c r="K43" s="40"/>
      <c r="L43" s="40"/>
    </row>
    <row r="44" spans="1:17" s="14" customFormat="1" x14ac:dyDescent="0.25">
      <c r="A44" s="77">
        <v>23</v>
      </c>
      <c r="B44" s="116" t="s">
        <v>7272</v>
      </c>
      <c r="C44" s="117"/>
      <c r="D44" s="22"/>
      <c r="E44" s="23"/>
      <c r="F44" s="202"/>
      <c r="G44" s="202"/>
      <c r="H44" s="202"/>
      <c r="I44" s="202"/>
      <c r="J44" s="203"/>
    </row>
    <row r="45" spans="1:17" ht="31.5" x14ac:dyDescent="0.25">
      <c r="A45" s="72">
        <v>24</v>
      </c>
      <c r="B45" s="118" t="s">
        <v>7306</v>
      </c>
      <c r="C45" s="119"/>
      <c r="D45" s="114" t="s">
        <v>7478</v>
      </c>
      <c r="E45" s="21" t="s">
        <v>7276</v>
      </c>
      <c r="F45" s="175">
        <v>216778</v>
      </c>
      <c r="G45" s="175"/>
      <c r="H45" s="175"/>
      <c r="I45" s="175"/>
      <c r="J45" s="176"/>
      <c r="K45" s="2"/>
      <c r="L45" s="2"/>
    </row>
    <row r="46" spans="1:17" ht="31.5" x14ac:dyDescent="0.25">
      <c r="A46" s="70">
        <v>25</v>
      </c>
      <c r="B46" s="120" t="s">
        <v>7307</v>
      </c>
      <c r="C46" s="121"/>
      <c r="D46" s="80" t="s">
        <v>7478</v>
      </c>
      <c r="E46" s="19" t="s">
        <v>7276</v>
      </c>
      <c r="F46" s="177">
        <v>280529</v>
      </c>
      <c r="G46" s="177"/>
      <c r="H46" s="177"/>
      <c r="I46" s="177"/>
      <c r="J46" s="178"/>
      <c r="K46" s="2"/>
      <c r="L46" s="2"/>
    </row>
    <row r="47" spans="1:17" x14ac:dyDescent="0.25">
      <c r="A47" s="72">
        <v>26</v>
      </c>
      <c r="B47" s="226" t="s">
        <v>7275</v>
      </c>
      <c r="C47" s="227"/>
      <c r="D47" s="115" t="s">
        <v>2</v>
      </c>
      <c r="E47" s="21" t="s">
        <v>7276</v>
      </c>
      <c r="F47" s="179">
        <f>IFERROR(F45/F46,"")</f>
        <v>0.77274720260650409</v>
      </c>
      <c r="G47" s="179" t="str">
        <f>IFERROR(G45/G46,"")</f>
        <v/>
      </c>
      <c r="H47" s="179" t="str">
        <f>IFERROR(H45/H46,"")</f>
        <v/>
      </c>
      <c r="I47" s="179" t="str">
        <f>IFERROR(I45/I46,"")</f>
        <v/>
      </c>
      <c r="J47" s="180" t="str">
        <f>IFERROR(J45/J46,"")</f>
        <v/>
      </c>
      <c r="K47" s="2"/>
      <c r="L47" s="2"/>
      <c r="O47" s="15"/>
      <c r="P47" s="15"/>
      <c r="Q47" s="15"/>
    </row>
    <row r="48" spans="1:17" ht="31.5" x14ac:dyDescent="0.25">
      <c r="A48" s="70">
        <v>27</v>
      </c>
      <c r="B48" s="120" t="s">
        <v>7299</v>
      </c>
      <c r="C48" s="121"/>
      <c r="D48" s="80" t="s">
        <v>7478</v>
      </c>
      <c r="E48" s="19" t="s">
        <v>7276</v>
      </c>
      <c r="F48" s="177">
        <v>9816</v>
      </c>
      <c r="G48" s="177"/>
      <c r="H48" s="177"/>
      <c r="I48" s="177"/>
      <c r="J48" s="178"/>
      <c r="K48" s="2"/>
      <c r="L48" s="2"/>
    </row>
    <row r="49" spans="1:17" x14ac:dyDescent="0.25">
      <c r="A49" s="72">
        <v>28</v>
      </c>
      <c r="B49" s="118" t="s">
        <v>7236</v>
      </c>
      <c r="C49" s="119"/>
      <c r="D49" s="115" t="s">
        <v>2</v>
      </c>
      <c r="E49" s="21" t="s">
        <v>7276</v>
      </c>
      <c r="F49" s="179">
        <f>IFERROR(SUM($F$48:$J$48)/F29,"")</f>
        <v>2.306179649891105E-2</v>
      </c>
      <c r="G49" s="179" t="str">
        <f t="shared" ref="G49:J49" si="1">IFERROR(SUM($F$48:$J$48)/G29,"")</f>
        <v/>
      </c>
      <c r="H49" s="179" t="str">
        <f t="shared" si="1"/>
        <v/>
      </c>
      <c r="I49" s="179" t="str">
        <f t="shared" si="1"/>
        <v/>
      </c>
      <c r="J49" s="204" t="str">
        <f t="shared" si="1"/>
        <v/>
      </c>
      <c r="K49" s="2"/>
      <c r="L49" s="2"/>
      <c r="O49" s="15"/>
      <c r="P49" s="15"/>
      <c r="Q49" s="15"/>
    </row>
    <row r="50" spans="1:17" x14ac:dyDescent="0.25">
      <c r="A50" s="77">
        <v>29</v>
      </c>
      <c r="B50" s="235" t="s">
        <v>7298</v>
      </c>
      <c r="C50" s="236"/>
      <c r="D50" s="26"/>
      <c r="E50" s="25"/>
      <c r="F50" s="173"/>
      <c r="G50" s="173"/>
      <c r="H50" s="173"/>
      <c r="I50" s="173"/>
      <c r="J50" s="174"/>
    </row>
    <row r="51" spans="1:17" ht="57" customHeight="1" x14ac:dyDescent="0.25">
      <c r="A51" s="83">
        <v>30</v>
      </c>
      <c r="B51" s="226" t="s">
        <v>7234</v>
      </c>
      <c r="C51" s="227"/>
      <c r="D51" s="111" t="s">
        <v>7490</v>
      </c>
      <c r="E51" s="58" t="s">
        <v>7252</v>
      </c>
      <c r="F51" s="88" t="str">
        <f>IF(F22="YES",IF(AND(F27&lt;0.6,F30&gt;0.1),"YES","NO"),(IF(F27&lt;0.6,"YES","NO")))</f>
        <v>NO</v>
      </c>
      <c r="G51" s="88" t="str">
        <f>IF(G22="YES",IF(AND(G27&lt;0.6,G30&gt;0.1),"YES","NO"),(IF(G27&lt;0.6,"YES","NO")))</f>
        <v>NO</v>
      </c>
      <c r="H51" s="88" t="str">
        <f>IF(H22="YES",IF(AND(H27&lt;0.6,H30&gt;0.1),"YES","NO"),(IF(H27&lt;0.6,"YES","NO")))</f>
        <v>NO</v>
      </c>
      <c r="I51" s="88" t="str">
        <f>IF(I22="YES",IF(AND(I27&lt;0.6,I30&gt;0.1),"YES","NO"),(IF(I27&lt;0.6,"YES","NO")))</f>
        <v>NO</v>
      </c>
      <c r="J51" s="89" t="str">
        <f>IF(J22="YES",IF(AND(J27&lt;0.6,J30&gt;0.1),"YES","NO"),(IF(J27&lt;0.6,"YES","NO")))</f>
        <v>NO</v>
      </c>
    </row>
    <row r="52" spans="1:17" x14ac:dyDescent="0.25">
      <c r="A52" s="36"/>
      <c r="B52" s="56"/>
      <c r="C52" s="56"/>
      <c r="D52" s="3"/>
      <c r="E52" s="54"/>
      <c r="F52" s="93"/>
      <c r="G52" s="93"/>
      <c r="H52" s="93"/>
      <c r="I52" s="93"/>
      <c r="J52" s="93"/>
    </row>
    <row r="53" spans="1:17" x14ac:dyDescent="0.25">
      <c r="A53" s="63"/>
      <c r="B53" s="217" t="s">
        <v>7314</v>
      </c>
      <c r="C53" s="218"/>
      <c r="D53" s="3"/>
      <c r="E53" s="48"/>
      <c r="F53" s="93"/>
      <c r="G53" s="93"/>
      <c r="H53" s="93"/>
      <c r="I53" s="93"/>
      <c r="J53" s="93"/>
    </row>
    <row r="54" spans="1:17" x14ac:dyDescent="0.25">
      <c r="A54" s="36"/>
      <c r="B54" s="205" t="s">
        <v>7483</v>
      </c>
      <c r="C54" s="206"/>
      <c r="D54" s="3"/>
      <c r="E54" s="49" t="s">
        <v>7283</v>
      </c>
      <c r="F54" s="93"/>
      <c r="G54" s="93"/>
      <c r="H54" s="93"/>
      <c r="I54" s="93"/>
      <c r="J54" s="93"/>
    </row>
    <row r="55" spans="1:17" x14ac:dyDescent="0.25">
      <c r="A55" s="36"/>
      <c r="B55" s="207" t="s">
        <v>7484</v>
      </c>
      <c r="C55" s="208"/>
      <c r="D55" s="3"/>
      <c r="E55" s="50" t="s">
        <v>7291</v>
      </c>
      <c r="F55" s="93"/>
      <c r="G55" s="93"/>
      <c r="H55" s="93"/>
      <c r="I55" s="93"/>
      <c r="J55" s="93"/>
    </row>
    <row r="56" spans="1:17" ht="30.75" customHeight="1" x14ac:dyDescent="0.25">
      <c r="A56" s="36"/>
      <c r="B56" s="207" t="s">
        <v>7485</v>
      </c>
      <c r="C56" s="208"/>
      <c r="D56" s="3"/>
      <c r="E56" s="49" t="s">
        <v>7290</v>
      </c>
      <c r="F56" s="93"/>
      <c r="G56" s="93"/>
      <c r="H56" s="93"/>
      <c r="I56" s="93"/>
      <c r="J56" s="93"/>
    </row>
    <row r="57" spans="1:17" ht="33" customHeight="1" x14ac:dyDescent="0.25">
      <c r="A57" s="36"/>
      <c r="B57" s="205" t="s">
        <v>7486</v>
      </c>
      <c r="C57" s="206"/>
      <c r="D57" s="3"/>
      <c r="E57" s="7"/>
      <c r="F57" s="94"/>
      <c r="G57" s="95"/>
      <c r="H57" s="95"/>
      <c r="I57" s="95"/>
      <c r="J57" s="95"/>
    </row>
    <row r="58" spans="1:17" x14ac:dyDescent="0.25">
      <c r="A58" s="36"/>
      <c r="B58" s="29"/>
      <c r="C58" s="29"/>
      <c r="D58" s="51"/>
      <c r="E58" s="7"/>
      <c r="F58" s="94"/>
      <c r="G58" s="95"/>
      <c r="H58" s="95"/>
      <c r="I58" s="95"/>
      <c r="J58" s="95"/>
    </row>
    <row r="59" spans="1:17" x14ac:dyDescent="0.25">
      <c r="A59" s="209" t="s">
        <v>7487</v>
      </c>
      <c r="B59" s="210"/>
      <c r="C59" s="210"/>
      <c r="D59" s="210"/>
      <c r="E59" s="210"/>
      <c r="F59" s="211"/>
    </row>
  </sheetData>
  <sheetProtection algorithmName="SHA-512" hashValue="7yOdRykl1aiBgC2v4fRDAT4gfbfOIly81J1jqJ0YExrzklCeVx5Y0gVfJ37Aa9aGfLXmVhyExLUOrV4vBWB5DQ==" saltValue="lxNBQLtdVNDU7sBx5HiE+Q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1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zoomScaleNormal="100" workbookViewId="0">
      <pane xSplit="3" topLeftCell="D1" activePane="topRight" state="frozenSplit"/>
      <selection activeCell="D30" sqref="D30"/>
      <selection pane="topRight" activeCell="C6" sqref="C6"/>
    </sheetView>
  </sheetViews>
  <sheetFormatPr defaultColWidth="9.140625" defaultRowHeight="15.75" x14ac:dyDescent="0.25"/>
  <cols>
    <col min="1" max="1" width="7.28515625" style="38" customWidth="1"/>
    <col min="2" max="2" width="43" style="2" customWidth="1"/>
    <col min="3" max="3" width="53.140625" style="2" customWidth="1"/>
    <col min="4" max="4" width="53.42578125" style="32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12" t="s">
        <v>0</v>
      </c>
      <c r="B1" s="212"/>
      <c r="C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ht="17.100000000000001" customHeight="1" x14ac:dyDescent="0.25">
      <c r="A2" s="212" t="s">
        <v>7480</v>
      </c>
      <c r="B2" s="212"/>
      <c r="C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ht="18.75" x14ac:dyDescent="0.3">
      <c r="A3" s="250" t="s">
        <v>7303</v>
      </c>
      <c r="B3" s="250"/>
      <c r="C3" s="250"/>
      <c r="D3" s="250"/>
      <c r="E3" s="33"/>
      <c r="F3" s="33"/>
      <c r="G3" s="33"/>
      <c r="H3" s="33"/>
      <c r="I3" s="33"/>
      <c r="J3" s="33"/>
    </row>
    <row r="4" spans="1:19" ht="16.5" thickBot="1" x14ac:dyDescent="0.3">
      <c r="A4" s="15"/>
      <c r="B4" s="15"/>
      <c r="C4" s="15"/>
      <c r="D4" s="100"/>
      <c r="E4" s="15"/>
      <c r="F4" s="1"/>
      <c r="G4" s="1"/>
      <c r="H4" s="1"/>
      <c r="I4" s="1"/>
      <c r="J4" s="1"/>
      <c r="K4" s="15"/>
      <c r="L4" s="15"/>
      <c r="M4" s="15"/>
      <c r="N4" s="15"/>
      <c r="O4" s="15"/>
      <c r="P4" s="15"/>
      <c r="Q4" s="15"/>
    </row>
    <row r="5" spans="1:19" x14ac:dyDescent="0.25">
      <c r="A5" s="15"/>
      <c r="B5" s="10" t="s">
        <v>7481</v>
      </c>
      <c r="C5" s="75" t="str">
        <f>IF('Pension Report'!C5=0,"",'Pension Report'!C5)</f>
        <v>Bad Axe Area District Library</v>
      </c>
      <c r="D5" s="257" t="s">
        <v>7476</v>
      </c>
      <c r="K5" s="15"/>
      <c r="L5" s="15"/>
      <c r="M5" s="15"/>
      <c r="N5" s="15"/>
      <c r="O5" s="15"/>
      <c r="P5" s="15"/>
      <c r="Q5" s="15"/>
    </row>
    <row r="6" spans="1:19" ht="15.75" customHeight="1" x14ac:dyDescent="0.25">
      <c r="A6" s="15"/>
      <c r="B6" s="108" t="s">
        <v>10</v>
      </c>
      <c r="C6" s="76" t="str">
        <f>IF('Pension Report'!C6=0,"", 'Pension Report'!C6)</f>
        <v>328002</v>
      </c>
      <c r="D6" s="258"/>
      <c r="K6" s="15"/>
      <c r="L6" s="15"/>
      <c r="M6" s="15"/>
      <c r="N6" s="15"/>
      <c r="O6" s="15"/>
      <c r="P6" s="15"/>
      <c r="Q6" s="15"/>
    </row>
    <row r="7" spans="1:19" ht="15.75" customHeight="1" x14ac:dyDescent="0.25">
      <c r="A7" s="15"/>
      <c r="B7" s="11" t="s">
        <v>7218</v>
      </c>
      <c r="C7" s="65" t="str">
        <f>IFERROR(VLOOKUP(C6,'Unit Type'!B2:C7179,2,FALSE),"")</f>
        <v>Library</v>
      </c>
      <c r="D7" s="258"/>
      <c r="K7" s="15"/>
      <c r="L7" s="15"/>
      <c r="M7" s="15"/>
      <c r="N7" s="15"/>
      <c r="O7" s="15"/>
      <c r="P7" s="15"/>
      <c r="Q7" s="15"/>
      <c r="R7" s="15"/>
      <c r="S7" s="15"/>
    </row>
    <row r="8" spans="1:19" ht="15.75" customHeight="1" x14ac:dyDescent="0.25">
      <c r="A8" s="15"/>
      <c r="B8" s="11" t="s">
        <v>7317</v>
      </c>
      <c r="C8" s="107" t="str">
        <f>IFERROR(VLOOKUP(C6,'Unit Type'!B2:E7179,4,FALSE),"")</f>
        <v>June</v>
      </c>
      <c r="D8" s="258"/>
      <c r="K8" s="15"/>
      <c r="L8" s="15"/>
      <c r="M8" s="15"/>
      <c r="N8" s="15"/>
      <c r="O8" s="15"/>
      <c r="P8" s="15"/>
      <c r="Q8" s="15"/>
    </row>
    <row r="9" spans="1:19" ht="15.75" customHeight="1" x14ac:dyDescent="0.25">
      <c r="A9" s="15"/>
      <c r="B9" s="11" t="s">
        <v>7308</v>
      </c>
      <c r="C9" s="64">
        <f>IF('Pension Report'!C9=0,"",'Pension Report'!C9)</f>
        <v>2024</v>
      </c>
      <c r="D9" s="258"/>
      <c r="K9" s="15"/>
      <c r="L9" s="15"/>
      <c r="M9" s="15"/>
      <c r="N9" s="15"/>
      <c r="O9" s="15"/>
      <c r="P9" s="15"/>
      <c r="Q9" s="15"/>
    </row>
    <row r="10" spans="1:19" ht="15.75" customHeight="1" x14ac:dyDescent="0.25">
      <c r="A10" s="15"/>
      <c r="B10" s="11" t="s">
        <v>7280</v>
      </c>
      <c r="C10" s="64" t="str">
        <f>IF('Pension Report'!C10=0,"",'Pension Report'!C10)</f>
        <v>Briynne McCrea</v>
      </c>
      <c r="D10" s="258" t="s">
        <v>7477</v>
      </c>
      <c r="E10" s="16"/>
      <c r="F10" s="18"/>
      <c r="K10" s="15"/>
      <c r="L10" s="15"/>
      <c r="M10" s="15"/>
      <c r="N10" s="15"/>
      <c r="O10" s="15"/>
      <c r="P10" s="15"/>
      <c r="Q10" s="15"/>
    </row>
    <row r="11" spans="1:19" ht="15.75" customHeight="1" x14ac:dyDescent="0.25">
      <c r="A11" s="15"/>
      <c r="B11" s="11" t="s">
        <v>7282</v>
      </c>
      <c r="C11" s="64" t="str">
        <f>IF('Pension Report'!C11=0,"",'Pension Report'!C11)</f>
        <v>Director</v>
      </c>
      <c r="D11" s="258"/>
      <c r="E11" s="16"/>
      <c r="F11" s="8"/>
      <c r="K11" s="15"/>
      <c r="L11" s="15"/>
      <c r="M11" s="15"/>
      <c r="N11" s="15"/>
      <c r="O11" s="15"/>
      <c r="P11" s="15"/>
      <c r="Q11" s="15"/>
    </row>
    <row r="12" spans="1:19" ht="15.75" customHeight="1" x14ac:dyDescent="0.25">
      <c r="A12" s="15"/>
      <c r="B12" s="11" t="s">
        <v>7281</v>
      </c>
      <c r="C12" s="64" t="str">
        <f>IF('Pension Report'!C12=0,"",'Pension Report'!C12)</f>
        <v>bmccrea@badaxelibrary.org</v>
      </c>
      <c r="D12" s="258"/>
      <c r="E12" s="16"/>
      <c r="F12" s="8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16.5" customHeight="1" thickBot="1" x14ac:dyDescent="0.3">
      <c r="A13" s="15"/>
      <c r="B13" s="12" t="s">
        <v>13</v>
      </c>
      <c r="C13" s="105"/>
      <c r="D13" s="259"/>
      <c r="E13" s="16"/>
      <c r="F13" s="18"/>
      <c r="G13" s="18"/>
      <c r="H13" s="18"/>
      <c r="I13" s="18"/>
      <c r="J13" s="18"/>
      <c r="K13" s="15"/>
      <c r="L13" s="15"/>
      <c r="M13" s="15"/>
      <c r="N13" s="15"/>
      <c r="O13" s="15"/>
      <c r="P13" s="15"/>
      <c r="Q13" s="15"/>
    </row>
    <row r="14" spans="1:19" ht="19.899999999999999" customHeight="1" thickBot="1" x14ac:dyDescent="0.3">
      <c r="A14" s="15"/>
      <c r="B14" s="5"/>
      <c r="C14" s="45"/>
      <c r="D14" s="123"/>
      <c r="E14" s="16"/>
      <c r="F14" s="8"/>
      <c r="G14" s="18"/>
      <c r="H14" s="18"/>
      <c r="I14" s="18"/>
      <c r="J14" s="18"/>
      <c r="K14" s="15"/>
      <c r="L14" s="15"/>
      <c r="M14" s="15"/>
      <c r="N14" s="15"/>
      <c r="O14" s="15"/>
      <c r="P14" s="15"/>
      <c r="Q14" s="15"/>
    </row>
    <row r="15" spans="1:19" ht="18.600000000000001" customHeight="1" x14ac:dyDescent="0.25">
      <c r="A15" s="15"/>
      <c r="B15" s="124" t="s">
        <v>7224</v>
      </c>
      <c r="C15" s="101"/>
      <c r="D15" s="237" t="s">
        <v>7238</v>
      </c>
      <c r="E15" s="16"/>
      <c r="F15" s="14" t="s">
        <v>7246</v>
      </c>
      <c r="G15" s="16"/>
      <c r="H15" s="16"/>
      <c r="I15" s="16"/>
      <c r="J15" s="16"/>
      <c r="K15" s="15"/>
      <c r="L15" s="15"/>
      <c r="M15" s="15"/>
      <c r="N15" s="15"/>
      <c r="O15" s="15"/>
      <c r="P15" s="15"/>
      <c r="Q15" s="15"/>
    </row>
    <row r="16" spans="1:19" ht="18.600000000000001" customHeight="1" x14ac:dyDescent="0.25">
      <c r="A16" s="15"/>
      <c r="B16" s="125" t="s">
        <v>7225</v>
      </c>
      <c r="C16" s="102"/>
      <c r="D16" s="238"/>
      <c r="E16" s="16"/>
      <c r="F16" s="8" t="s">
        <v>7247</v>
      </c>
      <c r="G16" s="18"/>
      <c r="H16" s="18"/>
      <c r="I16" s="18"/>
      <c r="J16" s="18"/>
      <c r="K16" s="15"/>
      <c r="L16" s="15"/>
      <c r="M16" s="15"/>
      <c r="N16" s="15"/>
      <c r="O16" s="15"/>
      <c r="P16" s="15"/>
      <c r="Q16" s="15"/>
    </row>
    <row r="17" spans="1:19" ht="18.600000000000001" customHeight="1" x14ac:dyDescent="0.25">
      <c r="A17" s="15"/>
      <c r="B17" s="125" t="s">
        <v>7226</v>
      </c>
      <c r="C17" s="4"/>
      <c r="D17" s="238"/>
      <c r="E17" s="16"/>
      <c r="F17" s="14" t="s">
        <v>7288</v>
      </c>
      <c r="G17" s="18"/>
      <c r="H17" s="18"/>
      <c r="I17" s="18"/>
      <c r="J17" s="18"/>
      <c r="K17" s="15"/>
      <c r="L17" s="15"/>
      <c r="M17" s="15"/>
      <c r="N17" s="15"/>
      <c r="O17" s="15"/>
      <c r="P17" s="15"/>
      <c r="Q17" s="15"/>
    </row>
    <row r="18" spans="1:19" ht="18.600000000000001" customHeight="1" x14ac:dyDescent="0.25">
      <c r="A18" s="15"/>
      <c r="B18" s="125" t="s">
        <v>7227</v>
      </c>
      <c r="C18" s="4"/>
      <c r="D18" s="238"/>
      <c r="E18" s="16"/>
      <c r="F18" s="9"/>
      <c r="G18" s="18"/>
      <c r="H18" s="18"/>
      <c r="I18" s="18"/>
      <c r="J18" s="18"/>
      <c r="K18" s="15"/>
      <c r="L18" s="15"/>
      <c r="M18" s="15"/>
      <c r="N18" s="15"/>
      <c r="O18" s="15"/>
      <c r="P18" s="15"/>
      <c r="Q18" s="15"/>
    </row>
    <row r="19" spans="1:19" ht="18.600000000000001" customHeight="1" thickBot="1" x14ac:dyDescent="0.3">
      <c r="A19" s="15"/>
      <c r="B19" s="126" t="s">
        <v>7228</v>
      </c>
      <c r="C19" s="13"/>
      <c r="D19" s="239"/>
      <c r="E19" s="16"/>
      <c r="F19" s="43"/>
      <c r="G19" s="18"/>
      <c r="H19" s="18"/>
      <c r="I19" s="18"/>
      <c r="J19" s="18"/>
      <c r="K19" s="15"/>
      <c r="L19" s="15"/>
      <c r="M19" s="15"/>
      <c r="N19" s="15"/>
      <c r="O19" s="15"/>
      <c r="P19" s="15"/>
      <c r="Q19" s="15"/>
    </row>
    <row r="20" spans="1:19" ht="15.75" customHeight="1" x14ac:dyDescent="0.25">
      <c r="A20" s="15"/>
      <c r="B20" s="55"/>
      <c r="E20" s="17"/>
      <c r="F20" s="14" t="s">
        <v>7269</v>
      </c>
      <c r="G20" s="1"/>
      <c r="H20" s="1"/>
      <c r="I20" s="1"/>
      <c r="J20" s="1"/>
      <c r="K20" s="15"/>
      <c r="L20" s="15"/>
      <c r="M20" s="15"/>
      <c r="N20" s="15"/>
      <c r="O20" s="15"/>
      <c r="P20" s="15"/>
      <c r="Q20" s="15"/>
    </row>
    <row r="21" spans="1:19" s="15" customFormat="1" x14ac:dyDescent="0.25">
      <c r="A21" s="66" t="s">
        <v>5</v>
      </c>
      <c r="B21" s="246" t="s">
        <v>7260</v>
      </c>
      <c r="C21" s="247"/>
      <c r="D21" s="79" t="s">
        <v>6</v>
      </c>
      <c r="E21" s="68" t="s">
        <v>12</v>
      </c>
      <c r="F21" s="67" t="s">
        <v>7229</v>
      </c>
      <c r="G21" s="67" t="s">
        <v>7230</v>
      </c>
      <c r="H21" s="67" t="s">
        <v>7231</v>
      </c>
      <c r="I21" s="67" t="s">
        <v>7232</v>
      </c>
      <c r="J21" s="69" t="s">
        <v>7233</v>
      </c>
    </row>
    <row r="22" spans="1:19" x14ac:dyDescent="0.25">
      <c r="A22" s="70">
        <v>1</v>
      </c>
      <c r="B22" s="228" t="s">
        <v>7482</v>
      </c>
      <c r="C22" s="229"/>
      <c r="D22" s="20" t="s">
        <v>2</v>
      </c>
      <c r="E22" s="59"/>
      <c r="F22" s="60" t="str">
        <f>IF(OR($C$7="County",$C$7="Township",$C$7="City",$C$7="Village"),"YES","NO")</f>
        <v>NO</v>
      </c>
      <c r="G22" s="60" t="str">
        <f t="shared" ref="G22:J22" si="0">IF(OR($C$7="County",$C$7="Township",$C$7="City",$C$7="Village"),"YES","NO")</f>
        <v>NO</v>
      </c>
      <c r="H22" s="60" t="str">
        <f t="shared" si="0"/>
        <v>NO</v>
      </c>
      <c r="I22" s="60" t="str">
        <f t="shared" si="0"/>
        <v>NO</v>
      </c>
      <c r="J22" s="71" t="str">
        <f t="shared" si="0"/>
        <v>NO</v>
      </c>
      <c r="O22" s="15"/>
      <c r="P22" s="15"/>
      <c r="Q22" s="15"/>
    </row>
    <row r="23" spans="1:19" s="1" customFormat="1" ht="30.75" customHeight="1" x14ac:dyDescent="0.25">
      <c r="A23" s="86">
        <v>2</v>
      </c>
      <c r="B23" s="226" t="s">
        <v>8</v>
      </c>
      <c r="C23" s="227"/>
      <c r="D23" s="87" t="s">
        <v>7305</v>
      </c>
      <c r="E23" s="87" t="s">
        <v>7251</v>
      </c>
      <c r="F23" s="86" t="str">
        <f>IF(C15=0,"", C15)</f>
        <v/>
      </c>
      <c r="G23" s="86" t="str">
        <f>IF(C16=0,"", C16)</f>
        <v/>
      </c>
      <c r="H23" s="86" t="str">
        <f>IF(C17=0,"", C17)</f>
        <v/>
      </c>
      <c r="I23" s="86" t="str">
        <f>IF(C18=0,"", C18)</f>
        <v/>
      </c>
      <c r="J23" s="99" t="str">
        <f>IF(C19=0,"", C19)</f>
        <v/>
      </c>
    </row>
    <row r="24" spans="1:19" s="14" customFormat="1" x14ac:dyDescent="0.25">
      <c r="A24" s="77">
        <v>3</v>
      </c>
      <c r="B24" s="217" t="s">
        <v>7261</v>
      </c>
      <c r="C24" s="218"/>
      <c r="D24" s="23"/>
      <c r="E24" s="23"/>
      <c r="F24" s="139"/>
      <c r="G24" s="139"/>
      <c r="H24" s="139"/>
      <c r="I24" s="139"/>
      <c r="J24" s="140"/>
    </row>
    <row r="25" spans="1:19" x14ac:dyDescent="0.25">
      <c r="A25" s="72">
        <v>4</v>
      </c>
      <c r="B25" s="226" t="s">
        <v>7300</v>
      </c>
      <c r="C25" s="227"/>
      <c r="D25" s="21" t="s">
        <v>3</v>
      </c>
      <c r="E25" s="21" t="s">
        <v>7253</v>
      </c>
      <c r="F25" s="141"/>
      <c r="G25" s="141"/>
      <c r="H25" s="141"/>
      <c r="I25" s="141"/>
      <c r="J25" s="142"/>
    </row>
    <row r="26" spans="1:19" x14ac:dyDescent="0.25">
      <c r="A26" s="70">
        <v>5</v>
      </c>
      <c r="B26" s="228" t="s">
        <v>7301</v>
      </c>
      <c r="C26" s="229"/>
      <c r="D26" s="19" t="s">
        <v>3</v>
      </c>
      <c r="E26" s="19" t="s">
        <v>7253</v>
      </c>
      <c r="F26" s="143"/>
      <c r="G26" s="143"/>
      <c r="H26" s="143"/>
      <c r="I26" s="143"/>
      <c r="J26" s="144"/>
    </row>
    <row r="27" spans="1:19" x14ac:dyDescent="0.25">
      <c r="A27" s="72">
        <v>6</v>
      </c>
      <c r="B27" s="226" t="s">
        <v>4</v>
      </c>
      <c r="C27" s="227"/>
      <c r="D27" s="24" t="s">
        <v>2</v>
      </c>
      <c r="E27" s="21" t="s">
        <v>7253</v>
      </c>
      <c r="F27" s="145" t="str">
        <f>IFERROR(F25/F26,"")</f>
        <v/>
      </c>
      <c r="G27" s="145" t="str">
        <f>IFERROR(G25/G26,"")</f>
        <v/>
      </c>
      <c r="H27" s="145" t="str">
        <f>IFERROR(H25/H26,"")</f>
        <v/>
      </c>
      <c r="I27" s="145" t="str">
        <f>IFERROR(I25/I26,"")</f>
        <v/>
      </c>
      <c r="J27" s="146" t="str">
        <f>IFERROR(J25/J26,"")</f>
        <v/>
      </c>
      <c r="O27" s="15"/>
      <c r="P27" s="15"/>
      <c r="Q27" s="15"/>
    </row>
    <row r="28" spans="1:19" x14ac:dyDescent="0.25">
      <c r="A28" s="70">
        <v>7</v>
      </c>
      <c r="B28" s="228" t="s">
        <v>7304</v>
      </c>
      <c r="C28" s="229"/>
      <c r="D28" s="19" t="s">
        <v>3</v>
      </c>
      <c r="E28" s="19" t="s">
        <v>7253</v>
      </c>
      <c r="F28" s="143"/>
      <c r="G28" s="143"/>
      <c r="H28" s="143"/>
      <c r="I28" s="143"/>
      <c r="J28" s="144"/>
    </row>
    <row r="29" spans="1:19" s="35" customFormat="1" ht="17.25" customHeight="1" x14ac:dyDescent="0.25">
      <c r="A29" s="72" t="s">
        <v>7473</v>
      </c>
      <c r="B29" s="244" t="s">
        <v>7287</v>
      </c>
      <c r="C29" s="245"/>
      <c r="D29" s="61" t="s">
        <v>3</v>
      </c>
      <c r="E29" s="61" t="s">
        <v>7253</v>
      </c>
      <c r="F29" s="141"/>
      <c r="G29" s="141"/>
      <c r="H29" s="141"/>
      <c r="I29" s="141"/>
      <c r="J29" s="142"/>
      <c r="K29" s="34"/>
      <c r="L29" s="34"/>
    </row>
    <row r="30" spans="1:19" x14ac:dyDescent="0.25">
      <c r="A30" s="70">
        <v>8</v>
      </c>
      <c r="B30" s="228" t="s">
        <v>1</v>
      </c>
      <c r="C30" s="229"/>
      <c r="D30" s="19" t="s">
        <v>3</v>
      </c>
      <c r="E30" s="19" t="s">
        <v>7253</v>
      </c>
      <c r="F30" s="143"/>
      <c r="G30" s="143"/>
      <c r="H30" s="143"/>
      <c r="I30" s="143"/>
      <c r="J30" s="144"/>
    </row>
    <row r="31" spans="1:19" x14ac:dyDescent="0.25">
      <c r="A31" s="73">
        <v>9</v>
      </c>
      <c r="B31" s="226" t="s">
        <v>7236</v>
      </c>
      <c r="C31" s="227"/>
      <c r="D31" s="24" t="s">
        <v>2</v>
      </c>
      <c r="E31" s="21" t="s">
        <v>7253</v>
      </c>
      <c r="F31" s="145" t="str">
        <f>IFERROR(SUM($F$28:$J$28)/F30,"")</f>
        <v/>
      </c>
      <c r="G31" s="145" t="str">
        <f>IFERROR(SUM($F$28:$J$28)/G30,"")</f>
        <v/>
      </c>
      <c r="H31" s="145" t="str">
        <f>IFERROR(SUM($F$28:$J$28)/H30,"")</f>
        <v/>
      </c>
      <c r="I31" s="145" t="str">
        <f>IFERROR(SUM($F$28:$J$28)/I30,"")</f>
        <v/>
      </c>
      <c r="J31" s="146" t="str">
        <f>IFERROR(SUM($F$28:$J$28)/J30,"")</f>
        <v/>
      </c>
      <c r="O31" s="15"/>
      <c r="P31" s="15"/>
      <c r="Q31" s="15"/>
    </row>
    <row r="32" spans="1:19" s="14" customFormat="1" x14ac:dyDescent="0.25">
      <c r="A32" s="78">
        <v>10</v>
      </c>
      <c r="B32" s="217" t="s">
        <v>7264</v>
      </c>
      <c r="C32" s="218"/>
      <c r="D32" s="26"/>
      <c r="E32" s="26"/>
      <c r="F32" s="147"/>
      <c r="G32" s="147"/>
      <c r="H32" s="147"/>
      <c r="I32" s="147"/>
      <c r="J32" s="148"/>
      <c r="Q32" s="40"/>
      <c r="R32" s="40"/>
      <c r="S32" s="40"/>
    </row>
    <row r="33" spans="1:12" ht="31.5" x14ac:dyDescent="0.25">
      <c r="A33" s="73">
        <v>11</v>
      </c>
      <c r="B33" s="226" t="s">
        <v>7239</v>
      </c>
      <c r="C33" s="248"/>
      <c r="D33" s="113" t="s">
        <v>7478</v>
      </c>
      <c r="E33" s="28" t="s">
        <v>7286</v>
      </c>
      <c r="F33" s="149"/>
      <c r="G33" s="149"/>
      <c r="H33" s="149"/>
      <c r="I33" s="149"/>
      <c r="J33" s="150"/>
      <c r="K33" s="15"/>
      <c r="L33" s="15"/>
    </row>
    <row r="34" spans="1:12" ht="31.5" x14ac:dyDescent="0.25">
      <c r="A34" s="70">
        <v>12</v>
      </c>
      <c r="B34" s="228" t="s">
        <v>7309</v>
      </c>
      <c r="C34" s="249"/>
      <c r="D34" s="112" t="s">
        <v>7478</v>
      </c>
      <c r="E34" s="27"/>
      <c r="F34" s="151"/>
      <c r="G34" s="151"/>
      <c r="H34" s="151"/>
      <c r="I34" s="151"/>
      <c r="J34" s="152"/>
      <c r="K34" s="15"/>
      <c r="L34" s="15"/>
    </row>
    <row r="35" spans="1:12" ht="31.5" x14ac:dyDescent="0.25">
      <c r="A35" s="73">
        <v>13</v>
      </c>
      <c r="B35" s="226" t="s">
        <v>7265</v>
      </c>
      <c r="C35" s="248"/>
      <c r="D35" s="113" t="s">
        <v>7478</v>
      </c>
      <c r="E35" s="28" t="s">
        <v>7286</v>
      </c>
      <c r="F35" s="149"/>
      <c r="G35" s="149"/>
      <c r="H35" s="149"/>
      <c r="I35" s="149"/>
      <c r="J35" s="150"/>
      <c r="K35" s="15"/>
      <c r="L35" s="15"/>
    </row>
    <row r="36" spans="1:12" x14ac:dyDescent="0.25">
      <c r="A36" s="70">
        <v>14</v>
      </c>
      <c r="B36" s="228" t="s">
        <v>7245</v>
      </c>
      <c r="C36" s="249"/>
      <c r="D36" s="127" t="s">
        <v>7313</v>
      </c>
      <c r="E36" s="27" t="s">
        <v>7259</v>
      </c>
      <c r="F36" s="143"/>
      <c r="G36" s="143"/>
      <c r="H36" s="143"/>
      <c r="I36" s="143"/>
      <c r="J36" s="144"/>
    </row>
    <row r="37" spans="1:12" s="14" customFormat="1" x14ac:dyDescent="0.25">
      <c r="A37" s="78">
        <v>15</v>
      </c>
      <c r="B37" s="217" t="s">
        <v>7262</v>
      </c>
      <c r="C37" s="218"/>
      <c r="D37" s="128"/>
      <c r="E37" s="25"/>
      <c r="F37" s="153"/>
      <c r="G37" s="153"/>
      <c r="H37" s="153"/>
      <c r="I37" s="153"/>
      <c r="J37" s="154"/>
    </row>
    <row r="38" spans="1:12" ht="31.5" x14ac:dyDescent="0.25">
      <c r="A38" s="70">
        <v>16</v>
      </c>
      <c r="B38" s="228" t="s">
        <v>7241</v>
      </c>
      <c r="C38" s="249"/>
      <c r="D38" s="129" t="s">
        <v>7479</v>
      </c>
      <c r="E38" s="27" t="s">
        <v>7255</v>
      </c>
      <c r="F38" s="155"/>
      <c r="G38" s="155"/>
      <c r="H38" s="155"/>
      <c r="I38" s="155"/>
      <c r="J38" s="156"/>
    </row>
    <row r="39" spans="1:12" ht="31.5" x14ac:dyDescent="0.25">
      <c r="A39" s="73">
        <v>17</v>
      </c>
      <c r="B39" s="226" t="s">
        <v>7242</v>
      </c>
      <c r="C39" s="248"/>
      <c r="D39" s="130" t="s">
        <v>7479</v>
      </c>
      <c r="E39" s="28" t="s">
        <v>7255</v>
      </c>
      <c r="F39" s="157"/>
      <c r="G39" s="157"/>
      <c r="H39" s="157"/>
      <c r="I39" s="157"/>
      <c r="J39" s="158"/>
    </row>
    <row r="40" spans="1:12" ht="31.5" x14ac:dyDescent="0.25">
      <c r="A40" s="70">
        <v>18</v>
      </c>
      <c r="B40" s="228" t="s">
        <v>7243</v>
      </c>
      <c r="C40" s="249"/>
      <c r="D40" s="129" t="s">
        <v>7479</v>
      </c>
      <c r="E40" s="27" t="s">
        <v>7255</v>
      </c>
      <c r="F40" s="155"/>
      <c r="G40" s="155"/>
      <c r="H40" s="155"/>
      <c r="I40" s="155"/>
      <c r="J40" s="156"/>
    </row>
    <row r="41" spans="1:12" s="14" customFormat="1" x14ac:dyDescent="0.25">
      <c r="A41" s="78">
        <v>19</v>
      </c>
      <c r="B41" s="217" t="s">
        <v>7263</v>
      </c>
      <c r="C41" s="218"/>
      <c r="D41" s="131"/>
      <c r="E41" s="23"/>
      <c r="F41" s="147"/>
      <c r="G41" s="147"/>
      <c r="H41" s="147"/>
      <c r="I41" s="147"/>
      <c r="J41" s="148"/>
      <c r="K41" s="40"/>
      <c r="L41" s="40"/>
    </row>
    <row r="42" spans="1:12" ht="31.5" x14ac:dyDescent="0.25">
      <c r="A42" s="70">
        <v>20</v>
      </c>
      <c r="B42" s="228" t="s">
        <v>7279</v>
      </c>
      <c r="C42" s="249"/>
      <c r="D42" s="112" t="s">
        <v>7478</v>
      </c>
      <c r="E42" s="27" t="s">
        <v>7254</v>
      </c>
      <c r="F42" s="155"/>
      <c r="G42" s="155"/>
      <c r="H42" s="155"/>
      <c r="I42" s="155"/>
      <c r="J42" s="156"/>
    </row>
    <row r="43" spans="1:12" ht="31.5" x14ac:dyDescent="0.25">
      <c r="A43" s="73">
        <v>21</v>
      </c>
      <c r="B43" s="226" t="s">
        <v>7244</v>
      </c>
      <c r="C43" s="248"/>
      <c r="D43" s="113" t="s">
        <v>7478</v>
      </c>
      <c r="E43" s="28" t="s">
        <v>7256</v>
      </c>
      <c r="F43" s="157"/>
      <c r="G43" s="157"/>
      <c r="H43" s="157"/>
      <c r="I43" s="157"/>
      <c r="J43" s="158"/>
    </row>
    <row r="44" spans="1:12" ht="31.5" x14ac:dyDescent="0.25">
      <c r="A44" s="70">
        <v>22</v>
      </c>
      <c r="B44" s="228" t="s">
        <v>7277</v>
      </c>
      <c r="C44" s="249"/>
      <c r="D44" s="112" t="s">
        <v>7478</v>
      </c>
      <c r="E44" s="27" t="s">
        <v>7257</v>
      </c>
      <c r="F44" s="159"/>
      <c r="G44" s="159"/>
      <c r="H44" s="159"/>
      <c r="I44" s="159"/>
      <c r="J44" s="160"/>
      <c r="K44" s="15"/>
      <c r="L44" s="15"/>
    </row>
    <row r="45" spans="1:12" ht="31.5" x14ac:dyDescent="0.25">
      <c r="A45" s="73">
        <v>23</v>
      </c>
      <c r="B45" s="226" t="s">
        <v>7278</v>
      </c>
      <c r="C45" s="248"/>
      <c r="D45" s="113" t="s">
        <v>7478</v>
      </c>
      <c r="E45" s="28" t="s">
        <v>7285</v>
      </c>
      <c r="F45" s="161"/>
      <c r="G45" s="161"/>
      <c r="H45" s="161"/>
      <c r="I45" s="161"/>
      <c r="J45" s="162"/>
      <c r="K45" s="15"/>
      <c r="L45" s="15"/>
    </row>
    <row r="46" spans="1:12" ht="31.5" x14ac:dyDescent="0.25">
      <c r="A46" s="70">
        <v>24</v>
      </c>
      <c r="B46" s="228" t="s">
        <v>7289</v>
      </c>
      <c r="C46" s="249"/>
      <c r="D46" s="112" t="s">
        <v>7478</v>
      </c>
      <c r="E46" s="27" t="s">
        <v>7257</v>
      </c>
      <c r="F46" s="163"/>
      <c r="G46" s="163"/>
      <c r="H46" s="163"/>
      <c r="I46" s="163"/>
      <c r="J46" s="164"/>
    </row>
    <row r="47" spans="1:12" ht="31.5" x14ac:dyDescent="0.25">
      <c r="A47" s="73">
        <v>25</v>
      </c>
      <c r="B47" s="226" t="s">
        <v>7315</v>
      </c>
      <c r="C47" s="248"/>
      <c r="D47" s="113" t="s">
        <v>7478</v>
      </c>
      <c r="E47" s="28"/>
      <c r="F47" s="165"/>
      <c r="G47" s="165"/>
      <c r="H47" s="165"/>
      <c r="I47" s="165"/>
      <c r="J47" s="166"/>
    </row>
    <row r="48" spans="1:12" ht="31.5" x14ac:dyDescent="0.25">
      <c r="A48" s="70">
        <v>26</v>
      </c>
      <c r="B48" s="228" t="s">
        <v>7316</v>
      </c>
      <c r="C48" s="249"/>
      <c r="D48" s="112" t="s">
        <v>7478</v>
      </c>
      <c r="E48" s="27" t="s">
        <v>7258</v>
      </c>
      <c r="F48" s="155"/>
      <c r="G48" s="155"/>
      <c r="H48" s="155"/>
      <c r="I48" s="155"/>
      <c r="J48" s="156"/>
    </row>
    <row r="49" spans="1:19" s="14" customFormat="1" x14ac:dyDescent="0.25">
      <c r="A49" s="78">
        <v>27</v>
      </c>
      <c r="B49" s="217" t="s">
        <v>7272</v>
      </c>
      <c r="C49" s="218"/>
      <c r="D49" s="132"/>
      <c r="E49" s="23"/>
      <c r="F49" s="139"/>
      <c r="G49" s="139"/>
      <c r="H49" s="139"/>
      <c r="I49" s="139"/>
      <c r="J49" s="140"/>
    </row>
    <row r="50" spans="1:19" ht="31.5" x14ac:dyDescent="0.25">
      <c r="A50" s="70">
        <v>28</v>
      </c>
      <c r="B50" s="228" t="s">
        <v>7273</v>
      </c>
      <c r="C50" s="249"/>
      <c r="D50" s="112" t="s">
        <v>7478</v>
      </c>
      <c r="E50" s="19" t="s">
        <v>7276</v>
      </c>
      <c r="F50" s="143"/>
      <c r="G50" s="143"/>
      <c r="H50" s="143"/>
      <c r="I50" s="143"/>
      <c r="J50" s="144"/>
    </row>
    <row r="51" spans="1:19" ht="31.5" x14ac:dyDescent="0.25">
      <c r="A51" s="73">
        <v>29</v>
      </c>
      <c r="B51" s="226" t="s">
        <v>7274</v>
      </c>
      <c r="C51" s="248"/>
      <c r="D51" s="113" t="s">
        <v>7478</v>
      </c>
      <c r="E51" s="21" t="s">
        <v>7276</v>
      </c>
      <c r="F51" s="141"/>
      <c r="G51" s="141"/>
      <c r="H51" s="141"/>
      <c r="I51" s="141"/>
      <c r="J51" s="142"/>
    </row>
    <row r="52" spans="1:19" x14ac:dyDescent="0.25">
      <c r="A52" s="70">
        <v>30</v>
      </c>
      <c r="B52" s="228" t="s">
        <v>7275</v>
      </c>
      <c r="C52" s="249"/>
      <c r="D52" s="127" t="s">
        <v>2</v>
      </c>
      <c r="E52" s="19" t="s">
        <v>7276</v>
      </c>
      <c r="F52" s="167" t="str">
        <f>IFERROR(F50/F51,"")</f>
        <v/>
      </c>
      <c r="G52" s="167" t="str">
        <f>IFERROR(G50/G51,"")</f>
        <v/>
      </c>
      <c r="H52" s="167" t="str">
        <f>IFERROR(H50/H51,"")</f>
        <v/>
      </c>
      <c r="I52" s="167" t="str">
        <f>IFERROR(I50/I51,"")</f>
        <v/>
      </c>
      <c r="J52" s="168" t="str">
        <f>IFERROR(J50/J51,"")</f>
        <v/>
      </c>
      <c r="O52" s="15"/>
      <c r="P52" s="15"/>
      <c r="Q52" s="15"/>
    </row>
    <row r="53" spans="1:19" ht="31.5" x14ac:dyDescent="0.25">
      <c r="A53" s="73">
        <v>31</v>
      </c>
      <c r="B53" s="226" t="s">
        <v>7299</v>
      </c>
      <c r="C53" s="248"/>
      <c r="D53" s="113" t="s">
        <v>7478</v>
      </c>
      <c r="E53" s="21" t="s">
        <v>7276</v>
      </c>
      <c r="F53" s="141"/>
      <c r="G53" s="141"/>
      <c r="H53" s="141"/>
      <c r="I53" s="141"/>
      <c r="J53" s="142"/>
    </row>
    <row r="54" spans="1:19" x14ac:dyDescent="0.25">
      <c r="A54" s="70">
        <v>32</v>
      </c>
      <c r="B54" s="228" t="s">
        <v>7236</v>
      </c>
      <c r="C54" s="249"/>
      <c r="D54" s="127" t="s">
        <v>2</v>
      </c>
      <c r="E54" s="19" t="s">
        <v>7276</v>
      </c>
      <c r="F54" s="167" t="str">
        <f>IFERROR(SUM($F$53:$J$53)/F30,"")</f>
        <v/>
      </c>
      <c r="G54" s="167" t="str">
        <f t="shared" ref="G54:J54" si="1">IFERROR(SUM($F$53:$J$53)/G30,"")</f>
        <v/>
      </c>
      <c r="H54" s="167" t="str">
        <f t="shared" si="1"/>
        <v/>
      </c>
      <c r="I54" s="167" t="str">
        <f t="shared" si="1"/>
        <v/>
      </c>
      <c r="J54" s="168" t="str">
        <f t="shared" si="1"/>
        <v/>
      </c>
      <c r="O54" s="15"/>
      <c r="P54" s="15"/>
      <c r="Q54" s="15"/>
    </row>
    <row r="55" spans="1:19" x14ac:dyDescent="0.25">
      <c r="A55" s="78">
        <v>33</v>
      </c>
      <c r="B55" s="217" t="s">
        <v>7250</v>
      </c>
      <c r="C55" s="218"/>
      <c r="D55" s="128"/>
      <c r="E55" s="26"/>
      <c r="F55" s="147"/>
      <c r="G55" s="147"/>
      <c r="H55" s="147"/>
      <c r="I55" s="147"/>
      <c r="J55" s="148"/>
      <c r="O55" s="15"/>
      <c r="P55" s="15"/>
      <c r="Q55" s="15"/>
    </row>
    <row r="56" spans="1:19" s="35" customFormat="1" ht="16.5" customHeight="1" x14ac:dyDescent="0.25">
      <c r="A56" s="70">
        <v>34</v>
      </c>
      <c r="B56" s="251" t="s">
        <v>7266</v>
      </c>
      <c r="C56" s="252"/>
      <c r="D56" s="133" t="s">
        <v>7267</v>
      </c>
      <c r="E56" s="62" t="s">
        <v>7271</v>
      </c>
      <c r="F56" s="169"/>
      <c r="G56" s="169"/>
      <c r="H56" s="169"/>
      <c r="I56" s="169"/>
      <c r="J56" s="170"/>
      <c r="Q56" s="34"/>
      <c r="R56" s="34"/>
      <c r="S56" s="34"/>
    </row>
    <row r="57" spans="1:19" s="35" customFormat="1" ht="18.75" customHeight="1" x14ac:dyDescent="0.25">
      <c r="A57" s="73">
        <v>35</v>
      </c>
      <c r="B57" s="253" t="s">
        <v>7268</v>
      </c>
      <c r="C57" s="254"/>
      <c r="D57" s="134" t="s">
        <v>7267</v>
      </c>
      <c r="E57" s="61" t="s">
        <v>7270</v>
      </c>
      <c r="F57" s="171"/>
      <c r="G57" s="171"/>
      <c r="H57" s="171"/>
      <c r="I57" s="171"/>
      <c r="J57" s="172"/>
      <c r="K57" s="34"/>
      <c r="L57" s="34"/>
    </row>
    <row r="58" spans="1:19" ht="46.9" customHeight="1" x14ac:dyDescent="0.25">
      <c r="A58" s="135">
        <v>36</v>
      </c>
      <c r="B58" s="255" t="s">
        <v>7234</v>
      </c>
      <c r="C58" s="256"/>
      <c r="D58" s="74" t="s">
        <v>7492</v>
      </c>
      <c r="E58" s="136" t="s">
        <v>7253</v>
      </c>
      <c r="F58" s="137" t="str">
        <f>IF(COUNTIF(F56:F57, "NO")&gt;0,"YES",IF(AND(F29="YES", F22="YES"), IF(AND(F27&lt;0.4,F31&gt;0.12),"YES","NO"),(IF(F27&lt;0.4,"YES","NO"))))</f>
        <v>NO</v>
      </c>
      <c r="G58" s="137" t="str">
        <f>IF(COUNTIF(G56:G57, "NO")&gt;0,"YES",IF(AND(G29="YES", G22="YES"), IF(AND(G27&lt;0.4,G31&gt;0.12),"YES","NO"),(IF(G27&lt;0.4,"YES","NO"))))</f>
        <v>NO</v>
      </c>
      <c r="H58" s="137" t="str">
        <f>IF(COUNTIF(H56:H57, "NO")&gt;0,"YES",IF(AND(H29="YES", H22="YES"), IF(AND(H27&lt;0.4,H31&gt;0.12),"YES","NO"),(IF(H27&lt;0.4,"YES","NO"))))</f>
        <v>NO</v>
      </c>
      <c r="I58" s="137" t="str">
        <f>IF(COUNTIF(I56:I57, "NO")&gt;0,"YES",IF(AND(I29="YES", I22="YES"), IF(AND(I27&lt;0.4,I31&gt;0.12),"YES","NO"),(IF(I27&lt;0.4,"YES","NO"))))</f>
        <v>NO</v>
      </c>
      <c r="J58" s="138" t="str">
        <f>IF(COUNTIF(J56:J57, "NO")&gt;0,"YES",IF(AND(J29="YES", J22="YES"), IF(AND(J27&lt;0.4,J31&gt;0.12),"YES","NO"),(IF(J27&lt;0.4,"YES","NO"))))</f>
        <v>NO</v>
      </c>
      <c r="O58" s="15"/>
      <c r="P58" s="15"/>
      <c r="Q58" s="15"/>
    </row>
    <row r="59" spans="1:19" x14ac:dyDescent="0.25">
      <c r="A59" s="36"/>
      <c r="D59" s="3"/>
      <c r="F59" s="37"/>
      <c r="G59" s="37"/>
      <c r="H59" s="37"/>
      <c r="I59" s="37"/>
      <c r="J59" s="37"/>
      <c r="O59" s="15"/>
      <c r="P59" s="15"/>
      <c r="Q59" s="15"/>
    </row>
    <row r="60" spans="1:19" ht="15" customHeight="1" x14ac:dyDescent="0.25">
      <c r="A60" s="36"/>
      <c r="B60" s="217" t="s">
        <v>7314</v>
      </c>
      <c r="C60" s="218"/>
      <c r="D60" s="3"/>
      <c r="E60" s="48"/>
      <c r="F60" s="30"/>
      <c r="G60" s="30"/>
      <c r="H60" s="30"/>
      <c r="I60" s="30"/>
      <c r="J60" s="30"/>
      <c r="O60" s="15"/>
      <c r="P60" s="15"/>
      <c r="Q60" s="15"/>
    </row>
    <row r="61" spans="1:19" ht="21" customHeight="1" x14ac:dyDescent="0.25">
      <c r="A61" s="36"/>
      <c r="B61" s="241" t="s">
        <v>7488</v>
      </c>
      <c r="C61" s="241"/>
      <c r="D61" s="2"/>
      <c r="E61" s="49" t="s">
        <v>7283</v>
      </c>
      <c r="F61" s="30"/>
      <c r="G61" s="30"/>
      <c r="H61" s="30"/>
      <c r="I61" s="30"/>
      <c r="J61" s="30"/>
      <c r="O61" s="15"/>
      <c r="P61" s="15"/>
      <c r="Q61" s="15"/>
    </row>
    <row r="62" spans="1:19" ht="21" customHeight="1" x14ac:dyDescent="0.25">
      <c r="A62" s="36"/>
      <c r="B62" s="242" t="s">
        <v>7484</v>
      </c>
      <c r="C62" s="242"/>
      <c r="D62" s="2"/>
      <c r="E62" s="50" t="s">
        <v>7284</v>
      </c>
      <c r="F62" s="30"/>
      <c r="G62" s="30"/>
      <c r="H62" s="30"/>
      <c r="I62" s="30"/>
      <c r="J62" s="30"/>
      <c r="O62" s="15"/>
      <c r="P62" s="15"/>
      <c r="Q62" s="15"/>
    </row>
    <row r="63" spans="1:19" ht="36" customHeight="1" x14ac:dyDescent="0.25">
      <c r="A63" s="36"/>
      <c r="B63" s="243" t="s">
        <v>7489</v>
      </c>
      <c r="C63" s="243"/>
      <c r="D63" s="2"/>
      <c r="E63" s="53" t="s">
        <v>7284</v>
      </c>
      <c r="F63" s="30"/>
      <c r="G63" s="30"/>
      <c r="H63" s="30"/>
      <c r="I63" s="30"/>
      <c r="J63" s="30"/>
    </row>
    <row r="64" spans="1:19" ht="39" customHeight="1" x14ac:dyDescent="0.25">
      <c r="A64" s="36"/>
      <c r="B64" s="240" t="s">
        <v>7486</v>
      </c>
      <c r="C64" s="240"/>
      <c r="D64" s="3"/>
      <c r="E64" s="55"/>
      <c r="F64" s="30"/>
      <c r="G64" s="30"/>
      <c r="H64" s="30"/>
      <c r="I64" s="30"/>
      <c r="J64" s="30"/>
    </row>
    <row r="65" spans="1:10" ht="43.5" customHeight="1" x14ac:dyDescent="0.25">
      <c r="A65" s="52"/>
      <c r="B65" s="29"/>
      <c r="C65" s="29"/>
      <c r="D65" s="51"/>
      <c r="E65" s="54"/>
      <c r="F65" s="42"/>
      <c r="G65" s="30"/>
      <c r="H65" s="30"/>
      <c r="I65" s="30"/>
      <c r="J65" s="30"/>
    </row>
    <row r="66" spans="1:10" ht="24" customHeight="1" x14ac:dyDescent="0.25">
      <c r="A66" s="209" t="s">
        <v>7491</v>
      </c>
      <c r="B66" s="210"/>
      <c r="C66" s="210"/>
      <c r="D66" s="210"/>
      <c r="E66" s="210"/>
      <c r="F66" s="211"/>
    </row>
  </sheetData>
  <sheetProtection algorithmName="SHA-512" hashValue="BL6vUzsA4jXXCQSwOCz56x311aazN4Zw6DaVpqLpHleoa/GJXmtwbh+r4HGOv+n/56zth/a4fjx8POtjwt9qSQ==" saltValue="qdVQjN/b1uS7TDG3yyOe1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workbookViewId="0">
      <selection activeCell="E7319" sqref="E7319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9</v>
      </c>
      <c r="E783" t="s">
        <v>7323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7323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12</v>
      </c>
      <c r="E6102" t="s">
        <v>7320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autoFilter ref="A1:E73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Briynne McCrea</cp:lastModifiedBy>
  <cp:lastPrinted>2019-01-02T20:12:17Z</cp:lastPrinted>
  <dcterms:created xsi:type="dcterms:W3CDTF">2017-12-11T13:11:46Z</dcterms:created>
  <dcterms:modified xsi:type="dcterms:W3CDTF">2024-12-09T20:01:16Z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